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ndimento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istas e Instruções" sheetId="3" state="visible" r:id="rId3"/>
  </sheets>
  <definedNames>
    <definedName name="_xlnm._FilterDatabase" localSheetId="0" hidden="1">'Atendimentos'!$A$1:$Q$101</definedName>
    <definedName name="_xlnm.Print_Area" localSheetId="0">'Atendimentos'!$A$1:$Q$13</definedName>
    <definedName name="_xlnm.Print_Area" localSheetId="1">'Dashboard'!$A$1:$P$46</definedName>
    <definedName name="_xlnm.Print_Area" localSheetId="2">'Listas e Instruções'!$A$1:$I$21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DD/MM/YYYY HH:MM"/>
    <numFmt numFmtId="166" formatCode="0.0"/>
    <numFmt numFmtId="167" formatCode="&quot;R$&quot; #.##0,00"/>
    <numFmt numFmtId="168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i val="1"/>
      <color rgb="00475569"/>
      <sz val="10"/>
    </font>
    <font>
      <name val="Calibri"/>
      <b val="1"/>
      <color rgb="00134E4A"/>
      <sz val="12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1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right" vertical="center"/>
    </xf>
    <xf numFmtId="168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167" fontId="5" fillId="7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1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center" vertical="center" wrapText="1"/>
    </xf>
    <xf numFmtId="168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167" fontId="5" fillId="7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 shrinkToFit="1"/>
    </xf>
    <xf numFmtId="0" fontId="3" fillId="2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righ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0" fontId="5" fillId="7" borderId="1" applyAlignment="1" pivotButton="0" quotePrefix="0" xfId="0">
      <alignment horizontal="right" vertical="center" wrapText="1"/>
    </xf>
    <xf numFmtId="166" fontId="5" fillId="7" borderId="1" applyAlignment="1" pivotButton="0" quotePrefix="0" xfId="0">
      <alignment horizontal="right" vertical="center" wrapText="1"/>
    </xf>
    <xf numFmtId="167" fontId="5" fillId="7" borderId="1" applyAlignment="1" pivotButton="0" quotePrefix="0" xfId="0">
      <alignment horizontal="right" vertical="center" wrapText="1"/>
    </xf>
    <xf numFmtId="0" fontId="1" fillId="6" borderId="1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1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  <dxf>
      <font>
        <name val="Calibri"/>
        <b val="1"/>
        <color rgb="00134E4A"/>
        <sz val="11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'Dashboard'!E3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'Dashboard'!$D$4:$D$6</f>
            </numRef>
          </cat>
          <val>
            <numRef>
              <f>'Dashboard'!$E$4:$E$6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Atendimentos por categoria</a:t>
            </a:r>
          </a:p>
        </rich>
      </tx>
    </title>
    <plotArea>
      <barChart>
        <barDir val="bar"/>
        <grouping val="clustered"/>
        <varyColors val="1"/>
        <ser>
          <idx val="0"/>
          <order val="0"/>
          <tx>
            <strRef>
              <f>'Dashboard'!H3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'Dashboard'!$G$4:$G$7</f>
            </numRef>
          </cat>
          <val>
            <numRef>
              <f>'Dashboard'!$H$4:$H$7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Atendimentos por responsável</a:t>
            </a:r>
          </a:p>
        </rich>
      </tx>
    </title>
    <plotArea>
      <barChart>
        <barDir val="col"/>
        <grouping val="clustered"/>
        <varyColors val="1"/>
        <ser>
          <idx val="0"/>
          <order val="0"/>
          <tx>
            <strRef>
              <f>'Dashboard'!K3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'Dashboard'!$J$4:$J$6</f>
            </numRef>
          </cat>
          <val>
            <numRef>
              <f>'Dashboard'!$K$4:$K$6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Responsável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37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11</row>
      <rowOff>0</rowOff>
    </from>
    <ext cx="41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27</row>
      <rowOff>0</rowOff>
    </from>
    <ext cx="468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.48" customWidth="1" min="2" max="2"/>
    <col width="22" customWidth="1" min="3" max="3"/>
    <col width="19" customWidth="1" min="4" max="4"/>
    <col width="14" customWidth="1" min="5" max="5"/>
    <col width="19" customWidth="1" min="6" max="6"/>
    <col width="32" customWidth="1" min="7" max="7"/>
    <col width="20" customWidth="1" min="8" max="8"/>
    <col width="13" customWidth="1" min="9" max="9"/>
    <col width="16" customWidth="1" min="10" max="10"/>
    <col width="14" customWidth="1" min="11" max="11"/>
    <col width="23" customWidth="1" min="12" max="12"/>
    <col width="22" customWidth="1" min="13" max="13"/>
    <col width="16" customWidth="1" min="14" max="14"/>
    <col width="20" customWidth="1" min="15" max="15"/>
    <col width="20" customWidth="1" min="16" max="16"/>
    <col width="42" customWidth="1" min="17" max="17"/>
  </cols>
  <sheetData>
    <row r="1" ht="34" customHeight="1">
      <c r="A1" s="36" t="inlineStr">
        <is>
          <t>ID Atendimento</t>
        </is>
      </c>
      <c r="B1" s="36" t="inlineStr">
        <is>
          <t>Data de Abertura</t>
        </is>
      </c>
      <c r="C1" s="36" t="inlineStr">
        <is>
          <t>Cliente</t>
        </is>
      </c>
      <c r="D1" s="36" t="inlineStr">
        <is>
          <t>Cidade/UF</t>
        </is>
      </c>
      <c r="E1" s="36" t="inlineStr">
        <is>
          <t>Canal</t>
        </is>
      </c>
      <c r="F1" s="36" t="inlineStr">
        <is>
          <t>Categoria</t>
        </is>
      </c>
      <c r="G1" s="36" t="inlineStr">
        <is>
          <t>Assunto</t>
        </is>
      </c>
      <c r="H1" s="36" t="inlineStr">
        <is>
          <t>Responsável</t>
        </is>
      </c>
      <c r="I1" s="36" t="inlineStr">
        <is>
          <t>Prioridade</t>
        </is>
      </c>
      <c r="J1" s="36" t="inlineStr">
        <is>
          <t>Status</t>
        </is>
      </c>
      <c r="K1" s="36" t="inlineStr">
        <is>
          <t>Prazo SLA (h)</t>
        </is>
      </c>
      <c r="L1" s="36" t="inlineStr">
        <is>
          <t>Data/Hora de Conclusão</t>
        </is>
      </c>
      <c r="M1" s="36" t="inlineStr">
        <is>
          <t>Tempo de Resolução (h)</t>
        </is>
      </c>
      <c r="N1" s="36" t="inlineStr">
        <is>
          <t>SLA Cumprido?</t>
        </is>
      </c>
      <c r="O1" s="36" t="inlineStr">
        <is>
          <t>Avaliação do Cliente</t>
        </is>
      </c>
      <c r="P1" s="36" t="inlineStr">
        <is>
          <t>Valor do Atendimento</t>
        </is>
      </c>
      <c r="Q1" s="36" t="inlineStr">
        <is>
          <t>Observações</t>
        </is>
      </c>
    </row>
    <row r="2" ht="32" customHeight="1">
      <c r="A2" s="2" t="inlineStr">
        <is>
          <t>ATD-2026-001</t>
        </is>
      </c>
      <c r="B2" s="28" t="n">
        <v>46237</v>
      </c>
      <c r="C2" s="4" t="inlineStr">
        <is>
          <t>João Silva</t>
        </is>
      </c>
      <c r="D2" s="2" t="inlineStr">
        <is>
          <t>São Paulo/SP</t>
        </is>
      </c>
      <c r="E2" s="2" t="inlineStr">
        <is>
          <t>WhatsApp</t>
        </is>
      </c>
      <c r="F2" s="2" t="inlineStr">
        <is>
          <t>Suporte Técnico</t>
        </is>
      </c>
      <c r="G2" s="4" t="inlineStr">
        <is>
          <t>Acesso ao portal</t>
        </is>
      </c>
      <c r="H2" s="2" t="inlineStr">
        <is>
          <t>Camila Ferreira</t>
        </is>
      </c>
      <c r="I2" s="2" t="inlineStr">
        <is>
          <t>Alta</t>
        </is>
      </c>
      <c r="J2" s="2" t="inlineStr">
        <is>
          <t>Concluído</t>
        </is>
      </c>
      <c r="K2" s="5">
        <f>IF(I2="","",IFERROR(VLOOKUP(I2,'Listas e Instruções'!$H$4:$I$7,2,FALSE),""))</f>
        <v/>
      </c>
      <c r="L2" s="29" t="n">
        <v>46237.64583333334</v>
      </c>
      <c r="M2" s="30">
        <f>IF(OR(B2="",L2=""),"",(L2-B2)*24)</f>
        <v/>
      </c>
      <c r="N2" s="8">
        <f>IF(A2="","",IF(L2="","Em aberto",IF(AND(M2&lt;&gt;"",K2&lt;&gt;""),IF(M2&lt;=K2,"Sim","Não"),"")))</f>
        <v/>
      </c>
      <c r="O2" s="9" t="n">
        <v>5</v>
      </c>
      <c r="P2" s="31" t="n">
        <v>250</v>
      </c>
      <c r="Q2" s="4" t="inlineStr">
        <is>
          <t>Acesso restabelecido após orientação.</t>
        </is>
      </c>
    </row>
    <row r="3" ht="32" customHeight="1">
      <c r="A3" s="2" t="inlineStr">
        <is>
          <t>ATD-2026-002</t>
        </is>
      </c>
      <c r="B3" s="28" t="n">
        <v>46238</v>
      </c>
      <c r="C3" s="4" t="inlineStr">
        <is>
          <t>Maria Oliveira</t>
        </is>
      </c>
      <c r="D3" s="2" t="inlineStr">
        <is>
          <t>Rio de Janeiro/RJ</t>
        </is>
      </c>
      <c r="E3" s="2" t="inlineStr">
        <is>
          <t>E-mail</t>
        </is>
      </c>
      <c r="F3" s="2" t="inlineStr">
        <is>
          <t>Financeiro</t>
        </is>
      </c>
      <c r="G3" s="4" t="inlineStr">
        <is>
          <t>Segunda via de NF-e</t>
        </is>
      </c>
      <c r="H3" s="2" t="inlineStr">
        <is>
          <t>Rafael Almeida</t>
        </is>
      </c>
      <c r="I3" s="2" t="inlineStr">
        <is>
          <t>Média</t>
        </is>
      </c>
      <c r="J3" s="2" t="inlineStr">
        <is>
          <t>Concluído</t>
        </is>
      </c>
      <c r="K3" s="11">
        <f>IF(I3="","",IFERROR(VLOOKUP(I3,'Listas e Instruções'!$H$4:$I$7,2,FALSE),""))</f>
        <v/>
      </c>
      <c r="L3" s="29" t="n">
        <v>46239.41666666666</v>
      </c>
      <c r="M3" s="32">
        <f>IF(OR(B3="",L3=""),"",(L3-B3)*24)</f>
        <v/>
      </c>
      <c r="N3" s="13">
        <f>IF(A3="","",IF(L3="","Em aberto",IF(AND(M3&lt;&gt;"",K3&lt;&gt;""),IF(M3&lt;=K3,"Sim","Não"),"")))</f>
        <v/>
      </c>
      <c r="O3" s="9" t="n">
        <v>4</v>
      </c>
      <c r="P3" s="31" t="n">
        <v>0</v>
      </c>
      <c r="Q3" s="4" t="inlineStr">
        <is>
          <t>Documento encaminhado por e-mail.</t>
        </is>
      </c>
    </row>
    <row r="4" ht="32" customHeight="1">
      <c r="A4" s="2" t="inlineStr">
        <is>
          <t>ATD-2026-003</t>
        </is>
      </c>
      <c r="B4" s="28" t="n">
        <v>46239</v>
      </c>
      <c r="C4" s="4" t="inlineStr">
        <is>
          <t>Pedro Santos</t>
        </is>
      </c>
      <c r="D4" s="2" t="inlineStr">
        <is>
          <t>Belo Horizonte/MG</t>
        </is>
      </c>
      <c r="E4" s="2" t="inlineStr">
        <is>
          <t>Telefone</t>
        </is>
      </c>
      <c r="F4" s="2" t="inlineStr">
        <is>
          <t>Comercial</t>
        </is>
      </c>
      <c r="G4" s="4" t="inlineStr">
        <is>
          <t>Proposta de serviço</t>
        </is>
      </c>
      <c r="H4" s="2" t="inlineStr">
        <is>
          <t>Juliana Costa</t>
        </is>
      </c>
      <c r="I4" s="2" t="inlineStr">
        <is>
          <t>Média</t>
        </is>
      </c>
      <c r="J4" s="2" t="inlineStr">
        <is>
          <t>Em andamento</t>
        </is>
      </c>
      <c r="K4" s="5">
        <f>IF(I4="","",IFERROR(VLOOKUP(I4,'Listas e Instruções'!$H$4:$I$7,2,FALSE),""))</f>
        <v/>
      </c>
      <c r="L4" s="29" t="n"/>
      <c r="M4" s="30">
        <f>IF(OR(B4="",L4=""),"",(L4-B4)*24)</f>
        <v/>
      </c>
      <c r="N4" s="8">
        <f>IF(A4="","",IF(L4="","Em aberto",IF(AND(M4&lt;&gt;"",K4&lt;&gt;""),IF(M4&lt;=K4,"Sim","Não"),"")))</f>
        <v/>
      </c>
      <c r="O4" s="9" t="n"/>
      <c r="P4" s="31" t="n">
        <v>1800</v>
      </c>
      <c r="Q4" s="4" t="inlineStr">
        <is>
          <t>Proposta em elaboração para retorno ao cliente.</t>
        </is>
      </c>
    </row>
    <row r="5" ht="32" customHeight="1">
      <c r="A5" s="2" t="inlineStr">
        <is>
          <t>ATD-2026-004</t>
        </is>
      </c>
      <c r="B5" s="28" t="n">
        <v>46240</v>
      </c>
      <c r="C5" s="4" t="inlineStr">
        <is>
          <t>Ana Souza</t>
        </is>
      </c>
      <c r="D5" s="2" t="inlineStr">
        <is>
          <t>Curitiba/PR</t>
        </is>
      </c>
      <c r="E5" s="2" t="inlineStr">
        <is>
          <t>Portal</t>
        </is>
      </c>
      <c r="F5" s="2" t="inlineStr">
        <is>
          <t>Suporte Técnico</t>
        </is>
      </c>
      <c r="G5" s="4" t="inlineStr">
        <is>
          <t>Erro na emissão de NF-e</t>
        </is>
      </c>
      <c r="H5" s="2" t="inlineStr">
        <is>
          <t>Camila Ferreira</t>
        </is>
      </c>
      <c r="I5" s="2" t="inlineStr">
        <is>
          <t>Crítica</t>
        </is>
      </c>
      <c r="J5" s="2" t="inlineStr">
        <is>
          <t>Concluído</t>
        </is>
      </c>
      <c r="K5" s="11">
        <f>IF(I5="","",IFERROR(VLOOKUP(I5,'Listas e Instruções'!$H$4:$I$7,2,FALSE),""))</f>
        <v/>
      </c>
      <c r="L5" s="29" t="n">
        <v>46240.60416666666</v>
      </c>
      <c r="M5" s="32">
        <f>IF(OR(B5="",L5=""),"",(L5-B5)*24)</f>
        <v/>
      </c>
      <c r="N5" s="13">
        <f>IF(A5="","",IF(L5="","Em aberto",IF(AND(M5&lt;&gt;"",K5&lt;&gt;""),IF(M5&lt;=K5,"Sim","Não"),"")))</f>
        <v/>
      </c>
      <c r="O5" s="9" t="n">
        <v>5</v>
      </c>
      <c r="P5" s="31" t="n">
        <v>450</v>
      </c>
      <c r="Q5" s="4" t="inlineStr">
        <is>
          <t>Correção aplicada e emissão validada.</t>
        </is>
      </c>
    </row>
    <row r="6" ht="32" customHeight="1">
      <c r="A6" s="2" t="inlineStr">
        <is>
          <t>ATD-2026-005</t>
        </is>
      </c>
      <c r="B6" s="28" t="n">
        <v>46242</v>
      </c>
      <c r="C6" s="4" t="inlineStr">
        <is>
          <t>Carlos Pereira</t>
        </is>
      </c>
      <c r="D6" s="2" t="inlineStr">
        <is>
          <t>Porto Alegre/RS</t>
        </is>
      </c>
      <c r="E6" s="2" t="inlineStr">
        <is>
          <t>WhatsApp</t>
        </is>
      </c>
      <c r="F6" s="2" t="inlineStr">
        <is>
          <t>Financeiro</t>
        </is>
      </c>
      <c r="G6" s="4" t="inlineStr">
        <is>
          <t>Dúvida sobre DAS do Simples Nacional</t>
        </is>
      </c>
      <c r="H6" s="2" t="inlineStr">
        <is>
          <t>Rafael Almeida</t>
        </is>
      </c>
      <c r="I6" s="2" t="inlineStr">
        <is>
          <t>Baixa</t>
        </is>
      </c>
      <c r="J6" s="2" t="inlineStr">
        <is>
          <t>Concluído</t>
        </is>
      </c>
      <c r="K6" s="5">
        <f>IF(I6="","",IFERROR(VLOOKUP(I6,'Listas e Instruções'!$H$4:$I$7,2,FALSE),""))</f>
        <v/>
      </c>
      <c r="L6" s="29" t="n">
        <v>46245.375</v>
      </c>
      <c r="M6" s="30">
        <f>IF(OR(B6="",L6=""),"",(L6-B6)*24)</f>
        <v/>
      </c>
      <c r="N6" s="8">
        <f>IF(A6="","",IF(L6="","Em aberto",IF(AND(M6&lt;&gt;"",K6&lt;&gt;""),IF(M6&lt;=K6,"Sim","Não"),"")))</f>
        <v/>
      </c>
      <c r="O6" s="9" t="n">
        <v>4</v>
      </c>
      <c r="P6" s="31" t="n">
        <v>0</v>
      </c>
      <c r="Q6" s="4" t="inlineStr">
        <is>
          <t>Cliente orientado sobre consulta e pagamento.</t>
        </is>
      </c>
    </row>
    <row r="7" ht="32" customHeight="1">
      <c r="A7" s="2" t="inlineStr">
        <is>
          <t>ATD-2026-006</t>
        </is>
      </c>
      <c r="B7" s="28" t="n">
        <v>46244</v>
      </c>
      <c r="C7" s="4" t="inlineStr">
        <is>
          <t>Fernanda Lima</t>
        </is>
      </c>
      <c r="D7" s="2" t="inlineStr">
        <is>
          <t>Salvador/BA</t>
        </is>
      </c>
      <c r="E7" s="2" t="inlineStr">
        <is>
          <t>E-mail</t>
        </is>
      </c>
      <c r="F7" s="2" t="inlineStr">
        <is>
          <t>LGPD</t>
        </is>
      </c>
      <c r="G7" s="4" t="inlineStr">
        <is>
          <t>Solicitação de exclusão de dados</t>
        </is>
      </c>
      <c r="H7" s="2" t="inlineStr">
        <is>
          <t>Juliana Costa</t>
        </is>
      </c>
      <c r="I7" s="2" t="inlineStr">
        <is>
          <t>Alta</t>
        </is>
      </c>
      <c r="J7" s="2" t="inlineStr">
        <is>
          <t>Concluído</t>
        </is>
      </c>
      <c r="K7" s="11">
        <f>IF(I7="","",IFERROR(VLOOKUP(I7,'Listas e Instruções'!$H$4:$I$7,2,FALSE),""))</f>
        <v/>
      </c>
      <c r="L7" s="29" t="n">
        <v>46245.66666666666</v>
      </c>
      <c r="M7" s="32">
        <f>IF(OR(B7="",L7=""),"",(L7-B7)*24)</f>
        <v/>
      </c>
      <c r="N7" s="13">
        <f>IF(A7="","",IF(L7="","Em aberto",IF(AND(M7&lt;&gt;"",K7&lt;&gt;""),IF(M7&lt;=K7,"Sim","Não"),"")))</f>
        <v/>
      </c>
      <c r="O7" s="9" t="n">
        <v>5</v>
      </c>
      <c r="P7" s="31" t="n">
        <v>0</v>
      </c>
      <c r="Q7" s="4" t="inlineStr">
        <is>
          <t>Solicitação registrada e concluída conforme procedimento interno.</t>
        </is>
      </c>
    </row>
    <row r="8" ht="32" customHeight="1">
      <c r="A8" s="2" t="inlineStr">
        <is>
          <t>ATD-2026-007</t>
        </is>
      </c>
      <c r="B8" s="28" t="n">
        <v>46246</v>
      </c>
      <c r="C8" s="4" t="inlineStr">
        <is>
          <t>Lucas Rodrigues</t>
        </is>
      </c>
      <c r="D8" s="2" t="inlineStr">
        <is>
          <t>Recife/PE</t>
        </is>
      </c>
      <c r="E8" s="2" t="inlineStr">
        <is>
          <t>Telefone</t>
        </is>
      </c>
      <c r="F8" s="2" t="inlineStr">
        <is>
          <t>Comercial</t>
        </is>
      </c>
      <c r="G8" s="4" t="inlineStr">
        <is>
          <t>Renovação contratual</t>
        </is>
      </c>
      <c r="H8" s="2" t="inlineStr">
        <is>
          <t>Rafael Almeida</t>
        </is>
      </c>
      <c r="I8" s="2" t="inlineStr">
        <is>
          <t>Alta</t>
        </is>
      </c>
      <c r="J8" s="2" t="inlineStr">
        <is>
          <t>Pendente</t>
        </is>
      </c>
      <c r="K8" s="5">
        <f>IF(I8="","",IFERROR(VLOOKUP(I8,'Listas e Instruções'!$H$4:$I$7,2,FALSE),""))</f>
        <v/>
      </c>
      <c r="L8" s="29" t="n"/>
      <c r="M8" s="30">
        <f>IF(OR(B8="",L8=""),"",(L8-B8)*24)</f>
        <v/>
      </c>
      <c r="N8" s="8">
        <f>IF(A8="","",IF(L8="","Em aberto",IF(AND(M8&lt;&gt;"",K8&lt;&gt;""),IF(M8&lt;=K8,"Sim","Não"),"")))</f>
        <v/>
      </c>
      <c r="O8" s="9" t="n"/>
      <c r="P8" s="31" t="n">
        <v>3200</v>
      </c>
      <c r="Q8" s="4" t="inlineStr">
        <is>
          <t>Aguardando aprovação da proposta comercial.</t>
        </is>
      </c>
    </row>
    <row r="9" ht="32" customHeight="1">
      <c r="A9" s="2" t="inlineStr">
        <is>
          <t>ATD-2026-008</t>
        </is>
      </c>
      <c r="B9" s="28" t="n">
        <v>46247</v>
      </c>
      <c r="C9" s="4" t="inlineStr">
        <is>
          <t>Camila Ferreira</t>
        </is>
      </c>
      <c r="D9" s="2" t="inlineStr">
        <is>
          <t>Fortaleza/CE</t>
        </is>
      </c>
      <c r="E9" s="2" t="inlineStr">
        <is>
          <t>Portal</t>
        </is>
      </c>
      <c r="F9" s="2" t="inlineStr">
        <is>
          <t>Suporte Técnico</t>
        </is>
      </c>
      <c r="G9" s="4" t="inlineStr">
        <is>
          <t>Integração indisponível</t>
        </is>
      </c>
      <c r="H9" s="2" t="inlineStr">
        <is>
          <t>Camila Ferreira</t>
        </is>
      </c>
      <c r="I9" s="2" t="inlineStr">
        <is>
          <t>Crítica</t>
        </is>
      </c>
      <c r="J9" s="2" t="inlineStr">
        <is>
          <t>Concluído</t>
        </is>
      </c>
      <c r="K9" s="11">
        <f>IF(I9="","",IFERROR(VLOOKUP(I9,'Listas e Instruções'!$H$4:$I$7,2,FALSE),""))</f>
        <v/>
      </c>
      <c r="L9" s="29" t="n">
        <v>46247.79166666666</v>
      </c>
      <c r="M9" s="32">
        <f>IF(OR(B9="",L9=""),"",(L9-B9)*24)</f>
        <v/>
      </c>
      <c r="N9" s="13">
        <f>IF(A9="","",IF(L9="","Em aberto",IF(AND(M9&lt;&gt;"",K9&lt;&gt;""),IF(M9&lt;=K9,"Sim","Não"),"")))</f>
        <v/>
      </c>
      <c r="O9" s="9" t="n">
        <v>3</v>
      </c>
      <c r="P9" s="31" t="n">
        <v>600</v>
      </c>
      <c r="Q9" s="4" t="inlineStr">
        <is>
          <t>Integração normalizada após ajuste técnico.</t>
        </is>
      </c>
    </row>
    <row r="10" ht="32" customHeight="1">
      <c r="A10" s="2" t="inlineStr">
        <is>
          <t>ATD-2026-009</t>
        </is>
      </c>
      <c r="B10" s="28" t="n">
        <v>46249</v>
      </c>
      <c r="C10" s="4" t="inlineStr">
        <is>
          <t>Juliana Costa</t>
        </is>
      </c>
      <c r="D10" s="2" t="inlineStr">
        <is>
          <t>Brasília/DF</t>
        </is>
      </c>
      <c r="E10" s="2" t="inlineStr">
        <is>
          <t>WhatsApp</t>
        </is>
      </c>
      <c r="F10" s="2" t="inlineStr">
        <is>
          <t>Financeiro</t>
        </is>
      </c>
      <c r="G10" s="4" t="inlineStr">
        <is>
          <t>Atualização cadastral CNPJ</t>
        </is>
      </c>
      <c r="H10" s="2" t="inlineStr">
        <is>
          <t>Rafael Almeida</t>
        </is>
      </c>
      <c r="I10" s="2" t="inlineStr">
        <is>
          <t>Baixa</t>
        </is>
      </c>
      <c r="J10" s="2" t="inlineStr">
        <is>
          <t>Concluído</t>
        </is>
      </c>
      <c r="K10" s="5">
        <f>IF(I10="","",IFERROR(VLOOKUP(I10,'Listas e Instruções'!$H$4:$I$7,2,FALSE),""))</f>
        <v/>
      </c>
      <c r="L10" s="29" t="n">
        <v>46250.45833333334</v>
      </c>
      <c r="M10" s="30">
        <f>IF(OR(B10="",L10=""),"",(L10-B10)*24)</f>
        <v/>
      </c>
      <c r="N10" s="8">
        <f>IF(A10="","",IF(L10="","Em aberto",IF(AND(M10&lt;&gt;"",K10&lt;&gt;""),IF(M10&lt;=K10,"Sim","Não"),"")))</f>
        <v/>
      </c>
      <c r="O10" s="9" t="n">
        <v>5</v>
      </c>
      <c r="P10" s="31" t="n">
        <v>0</v>
      </c>
      <c r="Q10" s="4" t="inlineStr">
        <is>
          <t>Cadastro atualizado e confirmado.</t>
        </is>
      </c>
    </row>
    <row r="11" ht="32" customHeight="1">
      <c r="A11" s="2" t="inlineStr">
        <is>
          <t>ATD-2026-010</t>
        </is>
      </c>
      <c r="B11" s="28" t="n">
        <v>46252</v>
      </c>
      <c r="C11" s="4" t="inlineStr">
        <is>
          <t>Marcelo Nunes</t>
        </is>
      </c>
      <c r="D11" s="2" t="inlineStr">
        <is>
          <t>Campinas/SP</t>
        </is>
      </c>
      <c r="E11" s="2" t="inlineStr">
        <is>
          <t>E-mail</t>
        </is>
      </c>
      <c r="F11" s="2" t="inlineStr">
        <is>
          <t>Suporte Técnico</t>
        </is>
      </c>
      <c r="G11" s="4" t="inlineStr">
        <is>
          <t>Instabilidade no sistema</t>
        </is>
      </c>
      <c r="H11" s="2" t="inlineStr">
        <is>
          <t>Camila Ferreira</t>
        </is>
      </c>
      <c r="I11" s="2" t="inlineStr">
        <is>
          <t>Alta</t>
        </is>
      </c>
      <c r="J11" s="2" t="inlineStr">
        <is>
          <t>Em andamento</t>
        </is>
      </c>
      <c r="K11" s="11">
        <f>IF(I11="","",IFERROR(VLOOKUP(I11,'Listas e Instruções'!$H$4:$I$7,2,FALSE),""))</f>
        <v/>
      </c>
      <c r="L11" s="29" t="n"/>
      <c r="M11" s="32">
        <f>IF(OR(B11="",L11=""),"",(L11-B11)*24)</f>
        <v/>
      </c>
      <c r="N11" s="13">
        <f>IF(A11="","",IF(L11="","Em aberto",IF(AND(M11&lt;&gt;"",K11&lt;&gt;""),IF(M11&lt;=K11,"Sim","Não"),"")))</f>
        <v/>
      </c>
      <c r="O11" s="9" t="n"/>
      <c r="P11" s="31" t="n">
        <v>350</v>
      </c>
      <c r="Q11" s="4" t="inlineStr">
        <is>
          <t>Equipe técnica analisando os registros de instabilidade.</t>
        </is>
      </c>
    </row>
    <row r="12">
      <c r="A12" s="2" t="n"/>
      <c r="B12" s="28" t="n"/>
      <c r="C12" s="4" t="n"/>
      <c r="D12" s="2" t="n"/>
      <c r="E12" s="2" t="n"/>
      <c r="F12" s="2" t="n"/>
      <c r="G12" s="4" t="n"/>
      <c r="H12" s="2" t="n"/>
      <c r="I12" s="2" t="n"/>
      <c r="J12" s="2" t="n"/>
      <c r="K12" s="5">
        <f>IF(I12="","",IFERROR(VLOOKUP(I12,'Listas e Instruções'!$H$4:$I$7,2,FALSE),""))</f>
        <v/>
      </c>
      <c r="L12" s="29" t="n"/>
      <c r="M12" s="30">
        <f>IF(OR(B12="",L12=""),"",(L12-B12)*24)</f>
        <v/>
      </c>
      <c r="N12" s="8">
        <f>IF(A12="","",IF(L12="","Em aberto",IF(AND(M12&lt;&gt;"",K12&lt;&gt;""),IF(M12&lt;=K12,"Sim","Não"),"")))</f>
        <v/>
      </c>
      <c r="O12" s="9" t="n"/>
      <c r="P12" s="31" t="n"/>
      <c r="Q12" s="4" t="n"/>
    </row>
    <row r="13">
      <c r="A13" s="2" t="n"/>
      <c r="B13" s="28" t="n"/>
      <c r="C13" s="4" t="n"/>
      <c r="D13" s="2" t="n"/>
      <c r="E13" s="2" t="n"/>
      <c r="F13" s="2" t="n"/>
      <c r="G13" s="4" t="n"/>
      <c r="H13" s="2" t="n"/>
      <c r="I13" s="2" t="n"/>
      <c r="J13" s="2" t="n"/>
      <c r="K13" s="11">
        <f>IF(I13="","",IFERROR(VLOOKUP(I13,'Listas e Instruções'!$H$4:$I$7,2,FALSE),""))</f>
        <v/>
      </c>
      <c r="L13" s="29" t="n"/>
      <c r="M13" s="32">
        <f>IF(OR(B13="",L13=""),"",(L13-B13)*24)</f>
        <v/>
      </c>
      <c r="N13" s="13">
        <f>IF(A13="","",IF(L13="","Em aberto",IF(AND(M13&lt;&gt;"",K13&lt;&gt;""),IF(M13&lt;=K13,"Sim","Não"),"")))</f>
        <v/>
      </c>
      <c r="O13" s="9" t="n"/>
      <c r="P13" s="31" t="n"/>
      <c r="Q13" s="4" t="n"/>
    </row>
    <row r="14">
      <c r="A14" s="2" t="n"/>
      <c r="B14" s="28" t="n"/>
      <c r="C14" s="4" t="n"/>
      <c r="D14" s="2" t="n"/>
      <c r="E14" s="2" t="n"/>
      <c r="F14" s="2" t="n"/>
      <c r="G14" s="4" t="n"/>
      <c r="H14" s="2" t="n"/>
      <c r="I14" s="2" t="n"/>
      <c r="J14" s="2" t="n"/>
      <c r="K14" s="5">
        <f>IF(I14="","",IFERROR(VLOOKUP(I14,'Listas e Instruções'!$H$4:$I$7,2,FALSE),""))</f>
        <v/>
      </c>
      <c r="L14" s="29" t="n"/>
      <c r="M14" s="30">
        <f>IF(OR(B14="",L14=""),"",(L14-B14)*24)</f>
        <v/>
      </c>
      <c r="N14" s="8">
        <f>IF(A14="","",IF(L14="","Em aberto",IF(AND(M14&lt;&gt;"",K14&lt;&gt;""),IF(M14&lt;=K14,"Sim","Não"),"")))</f>
        <v/>
      </c>
      <c r="O14" s="9" t="n"/>
      <c r="P14" s="31" t="n"/>
      <c r="Q14" s="4" t="n"/>
    </row>
    <row r="15">
      <c r="A15" s="2" t="n"/>
      <c r="B15" s="28" t="n"/>
      <c r="C15" s="4" t="n"/>
      <c r="D15" s="2" t="n"/>
      <c r="E15" s="2" t="n"/>
      <c r="F15" s="2" t="n"/>
      <c r="G15" s="4" t="n"/>
      <c r="H15" s="2" t="n"/>
      <c r="I15" s="2" t="n"/>
      <c r="J15" s="2" t="n"/>
      <c r="K15" s="11">
        <f>IF(I15="","",IFERROR(VLOOKUP(I15,'Listas e Instruções'!$H$4:$I$7,2,FALSE),""))</f>
        <v/>
      </c>
      <c r="L15" s="29" t="n"/>
      <c r="M15" s="32">
        <f>IF(OR(B15="",L15=""),"",(L15-B15)*24)</f>
        <v/>
      </c>
      <c r="N15" s="13">
        <f>IF(A15="","",IF(L15="","Em aberto",IF(AND(M15&lt;&gt;"",K15&lt;&gt;""),IF(M15&lt;=K15,"Sim","Não"),"")))</f>
        <v/>
      </c>
      <c r="O15" s="9" t="n"/>
      <c r="P15" s="31" t="n"/>
      <c r="Q15" s="4" t="n"/>
    </row>
    <row r="16">
      <c r="A16" s="2" t="n"/>
      <c r="B16" s="28" t="n"/>
      <c r="C16" s="4" t="n"/>
      <c r="D16" s="2" t="n"/>
      <c r="E16" s="2" t="n"/>
      <c r="F16" s="2" t="n"/>
      <c r="G16" s="4" t="n"/>
      <c r="H16" s="2" t="n"/>
      <c r="I16" s="2" t="n"/>
      <c r="J16" s="2" t="n"/>
      <c r="K16" s="5">
        <f>IF(I16="","",IFERROR(VLOOKUP(I16,'Listas e Instruções'!$H$4:$I$7,2,FALSE),""))</f>
        <v/>
      </c>
      <c r="L16" s="29" t="n"/>
      <c r="M16" s="30">
        <f>IF(OR(B16="",L16=""),"",(L16-B16)*24)</f>
        <v/>
      </c>
      <c r="N16" s="8">
        <f>IF(A16="","",IF(L16="","Em aberto",IF(AND(M16&lt;&gt;"",K16&lt;&gt;""),IF(M16&lt;=K16,"Sim","Não"),"")))</f>
        <v/>
      </c>
      <c r="O16" s="9" t="n"/>
      <c r="P16" s="31" t="n"/>
      <c r="Q16" s="4" t="n"/>
    </row>
    <row r="17">
      <c r="A17" s="2" t="n"/>
      <c r="B17" s="28" t="n"/>
      <c r="C17" s="4" t="n"/>
      <c r="D17" s="2" t="n"/>
      <c r="E17" s="2" t="n"/>
      <c r="F17" s="2" t="n"/>
      <c r="G17" s="4" t="n"/>
      <c r="H17" s="2" t="n"/>
      <c r="I17" s="2" t="n"/>
      <c r="J17" s="2" t="n"/>
      <c r="K17" s="11">
        <f>IF(I17="","",IFERROR(VLOOKUP(I17,'Listas e Instruções'!$H$4:$I$7,2,FALSE),""))</f>
        <v/>
      </c>
      <c r="L17" s="29" t="n"/>
      <c r="M17" s="32">
        <f>IF(OR(B17="",L17=""),"",(L17-B17)*24)</f>
        <v/>
      </c>
      <c r="N17" s="13">
        <f>IF(A17="","",IF(L17="","Em aberto",IF(AND(M17&lt;&gt;"",K17&lt;&gt;""),IF(M17&lt;=K17,"Sim","Não"),"")))</f>
        <v/>
      </c>
      <c r="O17" s="9" t="n"/>
      <c r="P17" s="31" t="n"/>
      <c r="Q17" s="4" t="n"/>
    </row>
    <row r="18">
      <c r="A18" s="2" t="n"/>
      <c r="B18" s="28" t="n"/>
      <c r="C18" s="4" t="n"/>
      <c r="D18" s="2" t="n"/>
      <c r="E18" s="2" t="n"/>
      <c r="F18" s="2" t="n"/>
      <c r="G18" s="4" t="n"/>
      <c r="H18" s="2" t="n"/>
      <c r="I18" s="2" t="n"/>
      <c r="J18" s="2" t="n"/>
      <c r="K18" s="5">
        <f>IF(I18="","",IFERROR(VLOOKUP(I18,'Listas e Instruções'!$H$4:$I$7,2,FALSE),""))</f>
        <v/>
      </c>
      <c r="L18" s="29" t="n"/>
      <c r="M18" s="30">
        <f>IF(OR(B18="",L18=""),"",(L18-B18)*24)</f>
        <v/>
      </c>
      <c r="N18" s="8">
        <f>IF(A18="","",IF(L18="","Em aberto",IF(AND(M18&lt;&gt;"",K18&lt;&gt;""),IF(M18&lt;=K18,"Sim","Não"),"")))</f>
        <v/>
      </c>
      <c r="O18" s="9" t="n"/>
      <c r="P18" s="31" t="n"/>
      <c r="Q18" s="4" t="n"/>
    </row>
    <row r="19">
      <c r="A19" s="2" t="n"/>
      <c r="B19" s="28" t="n"/>
      <c r="C19" s="4" t="n"/>
      <c r="D19" s="2" t="n"/>
      <c r="E19" s="2" t="n"/>
      <c r="F19" s="2" t="n"/>
      <c r="G19" s="4" t="n"/>
      <c r="H19" s="2" t="n"/>
      <c r="I19" s="2" t="n"/>
      <c r="J19" s="2" t="n"/>
      <c r="K19" s="11">
        <f>IF(I19="","",IFERROR(VLOOKUP(I19,'Listas e Instruções'!$H$4:$I$7,2,FALSE),""))</f>
        <v/>
      </c>
      <c r="L19" s="29" t="n"/>
      <c r="M19" s="32">
        <f>IF(OR(B19="",L19=""),"",(L19-B19)*24)</f>
        <v/>
      </c>
      <c r="N19" s="13">
        <f>IF(A19="","",IF(L19="","Em aberto",IF(AND(M19&lt;&gt;"",K19&lt;&gt;""),IF(M19&lt;=K19,"Sim","Não"),"")))</f>
        <v/>
      </c>
      <c r="O19" s="9" t="n"/>
      <c r="P19" s="31" t="n"/>
      <c r="Q19" s="4" t="n"/>
    </row>
    <row r="20">
      <c r="A20" s="2" t="n"/>
      <c r="B20" s="28" t="n"/>
      <c r="C20" s="4" t="n"/>
      <c r="D20" s="2" t="n"/>
      <c r="E20" s="2" t="n"/>
      <c r="F20" s="2" t="n"/>
      <c r="G20" s="4" t="n"/>
      <c r="H20" s="2" t="n"/>
      <c r="I20" s="2" t="n"/>
      <c r="J20" s="2" t="n"/>
      <c r="K20" s="5">
        <f>IF(I20="","",IFERROR(VLOOKUP(I20,'Listas e Instruções'!$H$4:$I$7,2,FALSE),""))</f>
        <v/>
      </c>
      <c r="L20" s="29" t="n"/>
      <c r="M20" s="30">
        <f>IF(OR(B20="",L20=""),"",(L20-B20)*24)</f>
        <v/>
      </c>
      <c r="N20" s="8">
        <f>IF(A20="","",IF(L20="","Em aberto",IF(AND(M20&lt;&gt;"",K20&lt;&gt;""),IF(M20&lt;=K20,"Sim","Não"),"")))</f>
        <v/>
      </c>
      <c r="O20" s="9" t="n"/>
      <c r="P20" s="31" t="n"/>
      <c r="Q20" s="4" t="n"/>
    </row>
    <row r="21">
      <c r="A21" s="2" t="n"/>
      <c r="B21" s="28" t="n"/>
      <c r="C21" s="4" t="n"/>
      <c r="D21" s="2" t="n"/>
      <c r="E21" s="2" t="n"/>
      <c r="F21" s="2" t="n"/>
      <c r="G21" s="4" t="n"/>
      <c r="H21" s="2" t="n"/>
      <c r="I21" s="2" t="n"/>
      <c r="J21" s="2" t="n"/>
      <c r="K21" s="11">
        <f>IF(I21="","",IFERROR(VLOOKUP(I21,'Listas e Instruções'!$H$4:$I$7,2,FALSE),""))</f>
        <v/>
      </c>
      <c r="L21" s="29" t="n"/>
      <c r="M21" s="32">
        <f>IF(OR(B21="",L21=""),"",(L21-B21)*24)</f>
        <v/>
      </c>
      <c r="N21" s="13">
        <f>IF(A21="","",IF(L21="","Em aberto",IF(AND(M21&lt;&gt;"",K21&lt;&gt;""),IF(M21&lt;=K21,"Sim","Não"),"")))</f>
        <v/>
      </c>
      <c r="O21" s="9" t="n"/>
      <c r="P21" s="31" t="n"/>
      <c r="Q21" s="4" t="n"/>
    </row>
    <row r="22">
      <c r="A22" s="2" t="n"/>
      <c r="B22" s="28" t="n"/>
      <c r="C22" s="4" t="n"/>
      <c r="D22" s="2" t="n"/>
      <c r="E22" s="2" t="n"/>
      <c r="F22" s="2" t="n"/>
      <c r="G22" s="4" t="n"/>
      <c r="H22" s="2" t="n"/>
      <c r="I22" s="2" t="n"/>
      <c r="J22" s="2" t="n"/>
      <c r="K22" s="5">
        <f>IF(I22="","",IFERROR(VLOOKUP(I22,'Listas e Instruções'!$H$4:$I$7,2,FALSE),""))</f>
        <v/>
      </c>
      <c r="L22" s="29" t="n"/>
      <c r="M22" s="30">
        <f>IF(OR(B22="",L22=""),"",(L22-B22)*24)</f>
        <v/>
      </c>
      <c r="N22" s="8">
        <f>IF(A22="","",IF(L22="","Em aberto",IF(AND(M22&lt;&gt;"",K22&lt;&gt;""),IF(M22&lt;=K22,"Sim","Não"),"")))</f>
        <v/>
      </c>
      <c r="O22" s="9" t="n"/>
      <c r="P22" s="31" t="n"/>
      <c r="Q22" s="4" t="n"/>
    </row>
    <row r="23">
      <c r="A23" s="2" t="n"/>
      <c r="B23" s="28" t="n"/>
      <c r="C23" s="4" t="n"/>
      <c r="D23" s="2" t="n"/>
      <c r="E23" s="2" t="n"/>
      <c r="F23" s="2" t="n"/>
      <c r="G23" s="4" t="n"/>
      <c r="H23" s="2" t="n"/>
      <c r="I23" s="2" t="n"/>
      <c r="J23" s="2" t="n"/>
      <c r="K23" s="11">
        <f>IF(I23="","",IFERROR(VLOOKUP(I23,'Listas e Instruções'!$H$4:$I$7,2,FALSE),""))</f>
        <v/>
      </c>
      <c r="L23" s="29" t="n"/>
      <c r="M23" s="32">
        <f>IF(OR(B23="",L23=""),"",(L23-B23)*24)</f>
        <v/>
      </c>
      <c r="N23" s="13">
        <f>IF(A23="","",IF(L23="","Em aberto",IF(AND(M23&lt;&gt;"",K23&lt;&gt;""),IF(M23&lt;=K23,"Sim","Não"),"")))</f>
        <v/>
      </c>
      <c r="O23" s="9" t="n"/>
      <c r="P23" s="31" t="n"/>
      <c r="Q23" s="4" t="n"/>
    </row>
    <row r="24">
      <c r="A24" s="2" t="n"/>
      <c r="B24" s="28" t="n"/>
      <c r="C24" s="4" t="n"/>
      <c r="D24" s="2" t="n"/>
      <c r="E24" s="2" t="n"/>
      <c r="F24" s="2" t="n"/>
      <c r="G24" s="4" t="n"/>
      <c r="H24" s="2" t="n"/>
      <c r="I24" s="2" t="n"/>
      <c r="J24" s="2" t="n"/>
      <c r="K24" s="5">
        <f>IF(I24="","",IFERROR(VLOOKUP(I24,'Listas e Instruções'!$H$4:$I$7,2,FALSE),""))</f>
        <v/>
      </c>
      <c r="L24" s="29" t="n"/>
      <c r="M24" s="30">
        <f>IF(OR(B24="",L24=""),"",(L24-B24)*24)</f>
        <v/>
      </c>
      <c r="N24" s="8">
        <f>IF(A24="","",IF(L24="","Em aberto",IF(AND(M24&lt;&gt;"",K24&lt;&gt;""),IF(M24&lt;=K24,"Sim","Não"),"")))</f>
        <v/>
      </c>
      <c r="O24" s="9" t="n"/>
      <c r="P24" s="31" t="n"/>
      <c r="Q24" s="4" t="n"/>
    </row>
    <row r="25">
      <c r="A25" s="2" t="n"/>
      <c r="B25" s="28" t="n"/>
      <c r="C25" s="4" t="n"/>
      <c r="D25" s="2" t="n"/>
      <c r="E25" s="2" t="n"/>
      <c r="F25" s="2" t="n"/>
      <c r="G25" s="4" t="n"/>
      <c r="H25" s="2" t="n"/>
      <c r="I25" s="2" t="n"/>
      <c r="J25" s="2" t="n"/>
      <c r="K25" s="11">
        <f>IF(I25="","",IFERROR(VLOOKUP(I25,'Listas e Instruções'!$H$4:$I$7,2,FALSE),""))</f>
        <v/>
      </c>
      <c r="L25" s="29" t="n"/>
      <c r="M25" s="32">
        <f>IF(OR(B25="",L25=""),"",(L25-B25)*24)</f>
        <v/>
      </c>
      <c r="N25" s="13">
        <f>IF(A25="","",IF(L25="","Em aberto",IF(AND(M25&lt;&gt;"",K25&lt;&gt;""),IF(M25&lt;=K25,"Sim","Não"),"")))</f>
        <v/>
      </c>
      <c r="O25" s="9" t="n"/>
      <c r="P25" s="31" t="n"/>
      <c r="Q25" s="4" t="n"/>
    </row>
    <row r="26">
      <c r="A26" s="2" t="n"/>
      <c r="B26" s="28" t="n"/>
      <c r="C26" s="4" t="n"/>
      <c r="D26" s="2" t="n"/>
      <c r="E26" s="2" t="n"/>
      <c r="F26" s="2" t="n"/>
      <c r="G26" s="4" t="n"/>
      <c r="H26" s="2" t="n"/>
      <c r="I26" s="2" t="n"/>
      <c r="J26" s="2" t="n"/>
      <c r="K26" s="5">
        <f>IF(I26="","",IFERROR(VLOOKUP(I26,'Listas e Instruções'!$H$4:$I$7,2,FALSE),""))</f>
        <v/>
      </c>
      <c r="L26" s="29" t="n"/>
      <c r="M26" s="30">
        <f>IF(OR(B26="",L26=""),"",(L26-B26)*24)</f>
        <v/>
      </c>
      <c r="N26" s="8">
        <f>IF(A26="","",IF(L26="","Em aberto",IF(AND(M26&lt;&gt;"",K26&lt;&gt;""),IF(M26&lt;=K26,"Sim","Não"),"")))</f>
        <v/>
      </c>
      <c r="O26" s="9" t="n"/>
      <c r="P26" s="31" t="n"/>
      <c r="Q26" s="4" t="n"/>
    </row>
    <row r="27">
      <c r="A27" s="2" t="n"/>
      <c r="B27" s="28" t="n"/>
      <c r="C27" s="4" t="n"/>
      <c r="D27" s="2" t="n"/>
      <c r="E27" s="2" t="n"/>
      <c r="F27" s="2" t="n"/>
      <c r="G27" s="4" t="n"/>
      <c r="H27" s="2" t="n"/>
      <c r="I27" s="2" t="n"/>
      <c r="J27" s="2" t="n"/>
      <c r="K27" s="11">
        <f>IF(I27="","",IFERROR(VLOOKUP(I27,'Listas e Instruções'!$H$4:$I$7,2,FALSE),""))</f>
        <v/>
      </c>
      <c r="L27" s="29" t="n"/>
      <c r="M27" s="32">
        <f>IF(OR(B27="",L27=""),"",(L27-B27)*24)</f>
        <v/>
      </c>
      <c r="N27" s="13">
        <f>IF(A27="","",IF(L27="","Em aberto",IF(AND(M27&lt;&gt;"",K27&lt;&gt;""),IF(M27&lt;=K27,"Sim","Não"),"")))</f>
        <v/>
      </c>
      <c r="O27" s="9" t="n"/>
      <c r="P27" s="31" t="n"/>
      <c r="Q27" s="4" t="n"/>
    </row>
    <row r="28">
      <c r="A28" s="2" t="n"/>
      <c r="B28" s="28" t="n"/>
      <c r="C28" s="4" t="n"/>
      <c r="D28" s="2" t="n"/>
      <c r="E28" s="2" t="n"/>
      <c r="F28" s="2" t="n"/>
      <c r="G28" s="4" t="n"/>
      <c r="H28" s="2" t="n"/>
      <c r="I28" s="2" t="n"/>
      <c r="J28" s="2" t="n"/>
      <c r="K28" s="5">
        <f>IF(I28="","",IFERROR(VLOOKUP(I28,'Listas e Instruções'!$H$4:$I$7,2,FALSE),""))</f>
        <v/>
      </c>
      <c r="L28" s="29" t="n"/>
      <c r="M28" s="30">
        <f>IF(OR(B28="",L28=""),"",(L28-B28)*24)</f>
        <v/>
      </c>
      <c r="N28" s="8">
        <f>IF(A28="","",IF(L28="","Em aberto",IF(AND(M28&lt;&gt;"",K28&lt;&gt;""),IF(M28&lt;=K28,"Sim","Não"),"")))</f>
        <v/>
      </c>
      <c r="O28" s="9" t="n"/>
      <c r="P28" s="31" t="n"/>
      <c r="Q28" s="4" t="n"/>
    </row>
    <row r="29">
      <c r="A29" s="2" t="n"/>
      <c r="B29" s="28" t="n"/>
      <c r="C29" s="4" t="n"/>
      <c r="D29" s="2" t="n"/>
      <c r="E29" s="2" t="n"/>
      <c r="F29" s="2" t="n"/>
      <c r="G29" s="4" t="n"/>
      <c r="H29" s="2" t="n"/>
      <c r="I29" s="2" t="n"/>
      <c r="J29" s="2" t="n"/>
      <c r="K29" s="11">
        <f>IF(I29="","",IFERROR(VLOOKUP(I29,'Listas e Instruções'!$H$4:$I$7,2,FALSE),""))</f>
        <v/>
      </c>
      <c r="L29" s="29" t="n"/>
      <c r="M29" s="32">
        <f>IF(OR(B29="",L29=""),"",(L29-B29)*24)</f>
        <v/>
      </c>
      <c r="N29" s="13">
        <f>IF(A29="","",IF(L29="","Em aberto",IF(AND(M29&lt;&gt;"",K29&lt;&gt;""),IF(M29&lt;=K29,"Sim","Não"),"")))</f>
        <v/>
      </c>
      <c r="O29" s="9" t="n"/>
      <c r="P29" s="31" t="n"/>
      <c r="Q29" s="4" t="n"/>
    </row>
    <row r="30">
      <c r="A30" s="2" t="n"/>
      <c r="B30" s="28" t="n"/>
      <c r="C30" s="4" t="n"/>
      <c r="D30" s="2" t="n"/>
      <c r="E30" s="2" t="n"/>
      <c r="F30" s="2" t="n"/>
      <c r="G30" s="4" t="n"/>
      <c r="H30" s="2" t="n"/>
      <c r="I30" s="2" t="n"/>
      <c r="J30" s="2" t="n"/>
      <c r="K30" s="5">
        <f>IF(I30="","",IFERROR(VLOOKUP(I30,'Listas e Instruções'!$H$4:$I$7,2,FALSE),""))</f>
        <v/>
      </c>
      <c r="L30" s="29" t="n"/>
      <c r="M30" s="30">
        <f>IF(OR(B30="",L30=""),"",(L30-B30)*24)</f>
        <v/>
      </c>
      <c r="N30" s="8">
        <f>IF(A30="","",IF(L30="","Em aberto",IF(AND(M30&lt;&gt;"",K30&lt;&gt;""),IF(M30&lt;=K30,"Sim","Não"),"")))</f>
        <v/>
      </c>
      <c r="O30" s="9" t="n"/>
      <c r="P30" s="31" t="n"/>
      <c r="Q30" s="4" t="n"/>
    </row>
    <row r="31">
      <c r="A31" s="2" t="n"/>
      <c r="B31" s="28" t="n"/>
      <c r="C31" s="4" t="n"/>
      <c r="D31" s="2" t="n"/>
      <c r="E31" s="2" t="n"/>
      <c r="F31" s="2" t="n"/>
      <c r="G31" s="4" t="n"/>
      <c r="H31" s="2" t="n"/>
      <c r="I31" s="2" t="n"/>
      <c r="J31" s="2" t="n"/>
      <c r="K31" s="11">
        <f>IF(I31="","",IFERROR(VLOOKUP(I31,'Listas e Instruções'!$H$4:$I$7,2,FALSE),""))</f>
        <v/>
      </c>
      <c r="L31" s="29" t="n"/>
      <c r="M31" s="32">
        <f>IF(OR(B31="",L31=""),"",(L31-B31)*24)</f>
        <v/>
      </c>
      <c r="N31" s="13">
        <f>IF(A31="","",IF(L31="","Em aberto",IF(AND(M31&lt;&gt;"",K31&lt;&gt;""),IF(M31&lt;=K31,"Sim","Não"),"")))</f>
        <v/>
      </c>
      <c r="O31" s="9" t="n"/>
      <c r="P31" s="31" t="n"/>
      <c r="Q31" s="4" t="n"/>
    </row>
    <row r="32">
      <c r="A32" s="2" t="n"/>
      <c r="B32" s="28" t="n"/>
      <c r="C32" s="4" t="n"/>
      <c r="D32" s="2" t="n"/>
      <c r="E32" s="2" t="n"/>
      <c r="F32" s="2" t="n"/>
      <c r="G32" s="4" t="n"/>
      <c r="H32" s="2" t="n"/>
      <c r="I32" s="2" t="n"/>
      <c r="J32" s="2" t="n"/>
      <c r="K32" s="5">
        <f>IF(I32="","",IFERROR(VLOOKUP(I32,'Listas e Instruções'!$H$4:$I$7,2,FALSE),""))</f>
        <v/>
      </c>
      <c r="L32" s="29" t="n"/>
      <c r="M32" s="30">
        <f>IF(OR(B32="",L32=""),"",(L32-B32)*24)</f>
        <v/>
      </c>
      <c r="N32" s="8">
        <f>IF(A32="","",IF(L32="","Em aberto",IF(AND(M32&lt;&gt;"",K32&lt;&gt;""),IF(M32&lt;=K32,"Sim","Não"),"")))</f>
        <v/>
      </c>
      <c r="O32" s="9" t="n"/>
      <c r="P32" s="31" t="n"/>
      <c r="Q32" s="4" t="n"/>
    </row>
    <row r="33">
      <c r="A33" s="2" t="n"/>
      <c r="B33" s="28" t="n"/>
      <c r="C33" s="4" t="n"/>
      <c r="D33" s="2" t="n"/>
      <c r="E33" s="2" t="n"/>
      <c r="F33" s="2" t="n"/>
      <c r="G33" s="4" t="n"/>
      <c r="H33" s="2" t="n"/>
      <c r="I33" s="2" t="n"/>
      <c r="J33" s="2" t="n"/>
      <c r="K33" s="11">
        <f>IF(I33="","",IFERROR(VLOOKUP(I33,'Listas e Instruções'!$H$4:$I$7,2,FALSE),""))</f>
        <v/>
      </c>
      <c r="L33" s="29" t="n"/>
      <c r="M33" s="32">
        <f>IF(OR(B33="",L33=""),"",(L33-B33)*24)</f>
        <v/>
      </c>
      <c r="N33" s="13">
        <f>IF(A33="","",IF(L33="","Em aberto",IF(AND(M33&lt;&gt;"",K33&lt;&gt;""),IF(M33&lt;=K33,"Sim","Não"),"")))</f>
        <v/>
      </c>
      <c r="O33" s="9" t="n"/>
      <c r="P33" s="31" t="n"/>
      <c r="Q33" s="4" t="n"/>
    </row>
    <row r="34">
      <c r="A34" s="2" t="n"/>
      <c r="B34" s="28" t="n"/>
      <c r="C34" s="4" t="n"/>
      <c r="D34" s="2" t="n"/>
      <c r="E34" s="2" t="n"/>
      <c r="F34" s="2" t="n"/>
      <c r="G34" s="4" t="n"/>
      <c r="H34" s="2" t="n"/>
      <c r="I34" s="2" t="n"/>
      <c r="J34" s="2" t="n"/>
      <c r="K34" s="5">
        <f>IF(I34="","",IFERROR(VLOOKUP(I34,'Listas e Instruções'!$H$4:$I$7,2,FALSE),""))</f>
        <v/>
      </c>
      <c r="L34" s="29" t="n"/>
      <c r="M34" s="30">
        <f>IF(OR(B34="",L34=""),"",(L34-B34)*24)</f>
        <v/>
      </c>
      <c r="N34" s="8">
        <f>IF(A34="","",IF(L34="","Em aberto",IF(AND(M34&lt;&gt;"",K34&lt;&gt;""),IF(M34&lt;=K34,"Sim","Não"),"")))</f>
        <v/>
      </c>
      <c r="O34" s="9" t="n"/>
      <c r="P34" s="31" t="n"/>
      <c r="Q34" s="4" t="n"/>
    </row>
    <row r="35">
      <c r="A35" s="2" t="n"/>
      <c r="B35" s="28" t="n"/>
      <c r="C35" s="4" t="n"/>
      <c r="D35" s="2" t="n"/>
      <c r="E35" s="2" t="n"/>
      <c r="F35" s="2" t="n"/>
      <c r="G35" s="4" t="n"/>
      <c r="H35" s="2" t="n"/>
      <c r="I35" s="2" t="n"/>
      <c r="J35" s="2" t="n"/>
      <c r="K35" s="11">
        <f>IF(I35="","",IFERROR(VLOOKUP(I35,'Listas e Instruções'!$H$4:$I$7,2,FALSE),""))</f>
        <v/>
      </c>
      <c r="L35" s="29" t="n"/>
      <c r="M35" s="32">
        <f>IF(OR(B35="",L35=""),"",(L35-B35)*24)</f>
        <v/>
      </c>
      <c r="N35" s="13">
        <f>IF(A35="","",IF(L35="","Em aberto",IF(AND(M35&lt;&gt;"",K35&lt;&gt;""),IF(M35&lt;=K35,"Sim","Não"),"")))</f>
        <v/>
      </c>
      <c r="O35" s="9" t="n"/>
      <c r="P35" s="31" t="n"/>
      <c r="Q35" s="4" t="n"/>
    </row>
    <row r="36">
      <c r="A36" s="2" t="n"/>
      <c r="B36" s="28" t="n"/>
      <c r="C36" s="4" t="n"/>
      <c r="D36" s="2" t="n"/>
      <c r="E36" s="2" t="n"/>
      <c r="F36" s="2" t="n"/>
      <c r="G36" s="4" t="n"/>
      <c r="H36" s="2" t="n"/>
      <c r="I36" s="2" t="n"/>
      <c r="J36" s="2" t="n"/>
      <c r="K36" s="5">
        <f>IF(I36="","",IFERROR(VLOOKUP(I36,'Listas e Instruções'!$H$4:$I$7,2,FALSE),""))</f>
        <v/>
      </c>
      <c r="L36" s="29" t="n"/>
      <c r="M36" s="30">
        <f>IF(OR(B36="",L36=""),"",(L36-B36)*24)</f>
        <v/>
      </c>
      <c r="N36" s="8">
        <f>IF(A36="","",IF(L36="","Em aberto",IF(AND(M36&lt;&gt;"",K36&lt;&gt;""),IF(M36&lt;=K36,"Sim","Não"),"")))</f>
        <v/>
      </c>
      <c r="O36" s="9" t="n"/>
      <c r="P36" s="31" t="n"/>
      <c r="Q36" s="4" t="n"/>
    </row>
    <row r="37">
      <c r="A37" s="2" t="n"/>
      <c r="B37" s="28" t="n"/>
      <c r="C37" s="4" t="n"/>
      <c r="D37" s="2" t="n"/>
      <c r="E37" s="2" t="n"/>
      <c r="F37" s="2" t="n"/>
      <c r="G37" s="4" t="n"/>
      <c r="H37" s="2" t="n"/>
      <c r="I37" s="2" t="n"/>
      <c r="J37" s="2" t="n"/>
      <c r="K37" s="11">
        <f>IF(I37="","",IFERROR(VLOOKUP(I37,'Listas e Instruções'!$H$4:$I$7,2,FALSE),""))</f>
        <v/>
      </c>
      <c r="L37" s="29" t="n"/>
      <c r="M37" s="32">
        <f>IF(OR(B37="",L37=""),"",(L37-B37)*24)</f>
        <v/>
      </c>
      <c r="N37" s="13">
        <f>IF(A37="","",IF(L37="","Em aberto",IF(AND(M37&lt;&gt;"",K37&lt;&gt;""),IF(M37&lt;=K37,"Sim","Não"),"")))</f>
        <v/>
      </c>
      <c r="O37" s="9" t="n"/>
      <c r="P37" s="31" t="n"/>
      <c r="Q37" s="4" t="n"/>
    </row>
    <row r="38">
      <c r="A38" s="2" t="n"/>
      <c r="B38" s="28" t="n"/>
      <c r="C38" s="4" t="n"/>
      <c r="D38" s="2" t="n"/>
      <c r="E38" s="2" t="n"/>
      <c r="F38" s="2" t="n"/>
      <c r="G38" s="4" t="n"/>
      <c r="H38" s="2" t="n"/>
      <c r="I38" s="2" t="n"/>
      <c r="J38" s="2" t="n"/>
      <c r="K38" s="5">
        <f>IF(I38="","",IFERROR(VLOOKUP(I38,'Listas e Instruções'!$H$4:$I$7,2,FALSE),""))</f>
        <v/>
      </c>
      <c r="L38" s="29" t="n"/>
      <c r="M38" s="30">
        <f>IF(OR(B38="",L38=""),"",(L38-B38)*24)</f>
        <v/>
      </c>
      <c r="N38" s="8">
        <f>IF(A38="","",IF(L38="","Em aberto",IF(AND(M38&lt;&gt;"",K38&lt;&gt;""),IF(M38&lt;=K38,"Sim","Não"),"")))</f>
        <v/>
      </c>
      <c r="O38" s="9" t="n"/>
      <c r="P38" s="31" t="n"/>
      <c r="Q38" s="4" t="n"/>
    </row>
    <row r="39">
      <c r="A39" s="2" t="n"/>
      <c r="B39" s="28" t="n"/>
      <c r="C39" s="4" t="n"/>
      <c r="D39" s="2" t="n"/>
      <c r="E39" s="2" t="n"/>
      <c r="F39" s="2" t="n"/>
      <c r="G39" s="4" t="n"/>
      <c r="H39" s="2" t="n"/>
      <c r="I39" s="2" t="n"/>
      <c r="J39" s="2" t="n"/>
      <c r="K39" s="11">
        <f>IF(I39="","",IFERROR(VLOOKUP(I39,'Listas e Instruções'!$H$4:$I$7,2,FALSE),""))</f>
        <v/>
      </c>
      <c r="L39" s="29" t="n"/>
      <c r="M39" s="32">
        <f>IF(OR(B39="",L39=""),"",(L39-B39)*24)</f>
        <v/>
      </c>
      <c r="N39" s="13">
        <f>IF(A39="","",IF(L39="","Em aberto",IF(AND(M39&lt;&gt;"",K39&lt;&gt;""),IF(M39&lt;=K39,"Sim","Não"),"")))</f>
        <v/>
      </c>
      <c r="O39" s="9" t="n"/>
      <c r="P39" s="31" t="n"/>
      <c r="Q39" s="4" t="n"/>
    </row>
    <row r="40">
      <c r="A40" s="2" t="n"/>
      <c r="B40" s="28" t="n"/>
      <c r="C40" s="4" t="n"/>
      <c r="D40" s="2" t="n"/>
      <c r="E40" s="2" t="n"/>
      <c r="F40" s="2" t="n"/>
      <c r="G40" s="4" t="n"/>
      <c r="H40" s="2" t="n"/>
      <c r="I40" s="2" t="n"/>
      <c r="J40" s="2" t="n"/>
      <c r="K40" s="5">
        <f>IF(I40="","",IFERROR(VLOOKUP(I40,'Listas e Instruções'!$H$4:$I$7,2,FALSE),""))</f>
        <v/>
      </c>
      <c r="L40" s="29" t="n"/>
      <c r="M40" s="30">
        <f>IF(OR(B40="",L40=""),"",(L40-B40)*24)</f>
        <v/>
      </c>
      <c r="N40" s="8">
        <f>IF(A40="","",IF(L40="","Em aberto",IF(AND(M40&lt;&gt;"",K40&lt;&gt;""),IF(M40&lt;=K40,"Sim","Não"),"")))</f>
        <v/>
      </c>
      <c r="O40" s="9" t="n"/>
      <c r="P40" s="31" t="n"/>
      <c r="Q40" s="4" t="n"/>
    </row>
    <row r="41">
      <c r="A41" s="2" t="n"/>
      <c r="B41" s="28" t="n"/>
      <c r="C41" s="4" t="n"/>
      <c r="D41" s="2" t="n"/>
      <c r="E41" s="2" t="n"/>
      <c r="F41" s="2" t="n"/>
      <c r="G41" s="4" t="n"/>
      <c r="H41" s="2" t="n"/>
      <c r="I41" s="2" t="n"/>
      <c r="J41" s="2" t="n"/>
      <c r="K41" s="11">
        <f>IF(I41="","",IFERROR(VLOOKUP(I41,'Listas e Instruções'!$H$4:$I$7,2,FALSE),""))</f>
        <v/>
      </c>
      <c r="L41" s="29" t="n"/>
      <c r="M41" s="32">
        <f>IF(OR(B41="",L41=""),"",(L41-B41)*24)</f>
        <v/>
      </c>
      <c r="N41" s="13">
        <f>IF(A41="","",IF(L41="","Em aberto",IF(AND(M41&lt;&gt;"",K41&lt;&gt;""),IF(M41&lt;=K41,"Sim","Não"),"")))</f>
        <v/>
      </c>
      <c r="O41" s="9" t="n"/>
      <c r="P41" s="31" t="n"/>
      <c r="Q41" s="4" t="n"/>
    </row>
    <row r="42">
      <c r="A42" s="2" t="n"/>
      <c r="B42" s="28" t="n"/>
      <c r="C42" s="4" t="n"/>
      <c r="D42" s="2" t="n"/>
      <c r="E42" s="2" t="n"/>
      <c r="F42" s="2" t="n"/>
      <c r="G42" s="4" t="n"/>
      <c r="H42" s="2" t="n"/>
      <c r="I42" s="2" t="n"/>
      <c r="J42" s="2" t="n"/>
      <c r="K42" s="5">
        <f>IF(I42="","",IFERROR(VLOOKUP(I42,'Listas e Instruções'!$H$4:$I$7,2,FALSE),""))</f>
        <v/>
      </c>
      <c r="L42" s="29" t="n"/>
      <c r="M42" s="30">
        <f>IF(OR(B42="",L42=""),"",(L42-B42)*24)</f>
        <v/>
      </c>
      <c r="N42" s="8">
        <f>IF(A42="","",IF(L42="","Em aberto",IF(AND(M42&lt;&gt;"",K42&lt;&gt;""),IF(M42&lt;=K42,"Sim","Não"),"")))</f>
        <v/>
      </c>
      <c r="O42" s="9" t="n"/>
      <c r="P42" s="31" t="n"/>
      <c r="Q42" s="4" t="n"/>
    </row>
    <row r="43">
      <c r="A43" s="2" t="n"/>
      <c r="B43" s="28" t="n"/>
      <c r="C43" s="4" t="n"/>
      <c r="D43" s="2" t="n"/>
      <c r="E43" s="2" t="n"/>
      <c r="F43" s="2" t="n"/>
      <c r="G43" s="4" t="n"/>
      <c r="H43" s="2" t="n"/>
      <c r="I43" s="2" t="n"/>
      <c r="J43" s="2" t="n"/>
      <c r="K43" s="11">
        <f>IF(I43="","",IFERROR(VLOOKUP(I43,'Listas e Instruções'!$H$4:$I$7,2,FALSE),""))</f>
        <v/>
      </c>
      <c r="L43" s="29" t="n"/>
      <c r="M43" s="32">
        <f>IF(OR(B43="",L43=""),"",(L43-B43)*24)</f>
        <v/>
      </c>
      <c r="N43" s="13">
        <f>IF(A43="","",IF(L43="","Em aberto",IF(AND(M43&lt;&gt;"",K43&lt;&gt;""),IF(M43&lt;=K43,"Sim","Não"),"")))</f>
        <v/>
      </c>
      <c r="O43" s="9" t="n"/>
      <c r="P43" s="31" t="n"/>
      <c r="Q43" s="4" t="n"/>
    </row>
    <row r="44">
      <c r="A44" s="2" t="n"/>
      <c r="B44" s="28" t="n"/>
      <c r="C44" s="4" t="n"/>
      <c r="D44" s="2" t="n"/>
      <c r="E44" s="2" t="n"/>
      <c r="F44" s="2" t="n"/>
      <c r="G44" s="4" t="n"/>
      <c r="H44" s="2" t="n"/>
      <c r="I44" s="2" t="n"/>
      <c r="J44" s="2" t="n"/>
      <c r="K44" s="5">
        <f>IF(I44="","",IFERROR(VLOOKUP(I44,'Listas e Instruções'!$H$4:$I$7,2,FALSE),""))</f>
        <v/>
      </c>
      <c r="L44" s="29" t="n"/>
      <c r="M44" s="30">
        <f>IF(OR(B44="",L44=""),"",(L44-B44)*24)</f>
        <v/>
      </c>
      <c r="N44" s="8">
        <f>IF(A44="","",IF(L44="","Em aberto",IF(AND(M44&lt;&gt;"",K44&lt;&gt;""),IF(M44&lt;=K44,"Sim","Não"),"")))</f>
        <v/>
      </c>
      <c r="O44" s="9" t="n"/>
      <c r="P44" s="31" t="n"/>
      <c r="Q44" s="4" t="n"/>
    </row>
    <row r="45">
      <c r="A45" s="2" t="n"/>
      <c r="B45" s="28" t="n"/>
      <c r="C45" s="4" t="n"/>
      <c r="D45" s="2" t="n"/>
      <c r="E45" s="2" t="n"/>
      <c r="F45" s="2" t="n"/>
      <c r="G45" s="4" t="n"/>
      <c r="H45" s="2" t="n"/>
      <c r="I45" s="2" t="n"/>
      <c r="J45" s="2" t="n"/>
      <c r="K45" s="11">
        <f>IF(I45="","",IFERROR(VLOOKUP(I45,'Listas e Instruções'!$H$4:$I$7,2,FALSE),""))</f>
        <v/>
      </c>
      <c r="L45" s="29" t="n"/>
      <c r="M45" s="32">
        <f>IF(OR(B45="",L45=""),"",(L45-B45)*24)</f>
        <v/>
      </c>
      <c r="N45" s="13">
        <f>IF(A45="","",IF(L45="","Em aberto",IF(AND(M45&lt;&gt;"",K45&lt;&gt;""),IF(M45&lt;=K45,"Sim","Não"),"")))</f>
        <v/>
      </c>
      <c r="O45" s="9" t="n"/>
      <c r="P45" s="31" t="n"/>
      <c r="Q45" s="4" t="n"/>
    </row>
    <row r="46">
      <c r="A46" s="2" t="n"/>
      <c r="B46" s="28" t="n"/>
      <c r="C46" s="4" t="n"/>
      <c r="D46" s="2" t="n"/>
      <c r="E46" s="2" t="n"/>
      <c r="F46" s="2" t="n"/>
      <c r="G46" s="4" t="n"/>
      <c r="H46" s="2" t="n"/>
      <c r="I46" s="2" t="n"/>
      <c r="J46" s="2" t="n"/>
      <c r="K46" s="5">
        <f>IF(I46="","",IFERROR(VLOOKUP(I46,'Listas e Instruções'!$H$4:$I$7,2,FALSE),""))</f>
        <v/>
      </c>
      <c r="L46" s="29" t="n"/>
      <c r="M46" s="30">
        <f>IF(OR(B46="",L46=""),"",(L46-B46)*24)</f>
        <v/>
      </c>
      <c r="N46" s="8">
        <f>IF(A46="","",IF(L46="","Em aberto",IF(AND(M46&lt;&gt;"",K46&lt;&gt;""),IF(M46&lt;=K46,"Sim","Não"),"")))</f>
        <v/>
      </c>
      <c r="O46" s="9" t="n"/>
      <c r="P46" s="31" t="n"/>
      <c r="Q46" s="4" t="n"/>
    </row>
    <row r="47">
      <c r="A47" s="2" t="n"/>
      <c r="B47" s="28" t="n"/>
      <c r="C47" s="4" t="n"/>
      <c r="D47" s="2" t="n"/>
      <c r="E47" s="2" t="n"/>
      <c r="F47" s="2" t="n"/>
      <c r="G47" s="4" t="n"/>
      <c r="H47" s="2" t="n"/>
      <c r="I47" s="2" t="n"/>
      <c r="J47" s="2" t="n"/>
      <c r="K47" s="11">
        <f>IF(I47="","",IFERROR(VLOOKUP(I47,'Listas e Instruções'!$H$4:$I$7,2,FALSE),""))</f>
        <v/>
      </c>
      <c r="L47" s="29" t="n"/>
      <c r="M47" s="32">
        <f>IF(OR(B47="",L47=""),"",(L47-B47)*24)</f>
        <v/>
      </c>
      <c r="N47" s="13">
        <f>IF(A47="","",IF(L47="","Em aberto",IF(AND(M47&lt;&gt;"",K47&lt;&gt;""),IF(M47&lt;=K47,"Sim","Não"),"")))</f>
        <v/>
      </c>
      <c r="O47" s="9" t="n"/>
      <c r="P47" s="31" t="n"/>
      <c r="Q47" s="4" t="n"/>
    </row>
    <row r="48">
      <c r="A48" s="2" t="n"/>
      <c r="B48" s="28" t="n"/>
      <c r="C48" s="4" t="n"/>
      <c r="D48" s="2" t="n"/>
      <c r="E48" s="2" t="n"/>
      <c r="F48" s="2" t="n"/>
      <c r="G48" s="4" t="n"/>
      <c r="H48" s="2" t="n"/>
      <c r="I48" s="2" t="n"/>
      <c r="J48" s="2" t="n"/>
      <c r="K48" s="5">
        <f>IF(I48="","",IFERROR(VLOOKUP(I48,'Listas e Instruções'!$H$4:$I$7,2,FALSE),""))</f>
        <v/>
      </c>
      <c r="L48" s="29" t="n"/>
      <c r="M48" s="30">
        <f>IF(OR(B48="",L48=""),"",(L48-B48)*24)</f>
        <v/>
      </c>
      <c r="N48" s="8">
        <f>IF(A48="","",IF(L48="","Em aberto",IF(AND(M48&lt;&gt;"",K48&lt;&gt;""),IF(M48&lt;=K48,"Sim","Não"),"")))</f>
        <v/>
      </c>
      <c r="O48" s="9" t="n"/>
      <c r="P48" s="31" t="n"/>
      <c r="Q48" s="4" t="n"/>
    </row>
    <row r="49">
      <c r="A49" s="2" t="n"/>
      <c r="B49" s="28" t="n"/>
      <c r="C49" s="4" t="n"/>
      <c r="D49" s="2" t="n"/>
      <c r="E49" s="2" t="n"/>
      <c r="F49" s="2" t="n"/>
      <c r="G49" s="4" t="n"/>
      <c r="H49" s="2" t="n"/>
      <c r="I49" s="2" t="n"/>
      <c r="J49" s="2" t="n"/>
      <c r="K49" s="11">
        <f>IF(I49="","",IFERROR(VLOOKUP(I49,'Listas e Instruções'!$H$4:$I$7,2,FALSE),""))</f>
        <v/>
      </c>
      <c r="L49" s="29" t="n"/>
      <c r="M49" s="32">
        <f>IF(OR(B49="",L49=""),"",(L49-B49)*24)</f>
        <v/>
      </c>
      <c r="N49" s="13">
        <f>IF(A49="","",IF(L49="","Em aberto",IF(AND(M49&lt;&gt;"",K49&lt;&gt;""),IF(M49&lt;=K49,"Sim","Não"),"")))</f>
        <v/>
      </c>
      <c r="O49" s="9" t="n"/>
      <c r="P49" s="31" t="n"/>
      <c r="Q49" s="4" t="n"/>
    </row>
    <row r="50">
      <c r="A50" s="2" t="n"/>
      <c r="B50" s="28" t="n"/>
      <c r="C50" s="4" t="n"/>
      <c r="D50" s="2" t="n"/>
      <c r="E50" s="2" t="n"/>
      <c r="F50" s="2" t="n"/>
      <c r="G50" s="4" t="n"/>
      <c r="H50" s="2" t="n"/>
      <c r="I50" s="2" t="n"/>
      <c r="J50" s="2" t="n"/>
      <c r="K50" s="5">
        <f>IF(I50="","",IFERROR(VLOOKUP(I50,'Listas e Instruções'!$H$4:$I$7,2,FALSE),""))</f>
        <v/>
      </c>
      <c r="L50" s="29" t="n"/>
      <c r="M50" s="30">
        <f>IF(OR(B50="",L50=""),"",(L50-B50)*24)</f>
        <v/>
      </c>
      <c r="N50" s="8">
        <f>IF(A50="","",IF(L50="","Em aberto",IF(AND(M50&lt;&gt;"",K50&lt;&gt;""),IF(M50&lt;=K50,"Sim","Não"),"")))</f>
        <v/>
      </c>
      <c r="O50" s="9" t="n"/>
      <c r="P50" s="31" t="n"/>
      <c r="Q50" s="4" t="n"/>
    </row>
    <row r="51">
      <c r="A51" s="2" t="n"/>
      <c r="B51" s="28" t="n"/>
      <c r="C51" s="4" t="n"/>
      <c r="D51" s="2" t="n"/>
      <c r="E51" s="2" t="n"/>
      <c r="F51" s="2" t="n"/>
      <c r="G51" s="4" t="n"/>
      <c r="H51" s="2" t="n"/>
      <c r="I51" s="2" t="n"/>
      <c r="J51" s="2" t="n"/>
      <c r="K51" s="11">
        <f>IF(I51="","",IFERROR(VLOOKUP(I51,'Listas e Instruções'!$H$4:$I$7,2,FALSE),""))</f>
        <v/>
      </c>
      <c r="L51" s="29" t="n"/>
      <c r="M51" s="32">
        <f>IF(OR(B51="",L51=""),"",(L51-B51)*24)</f>
        <v/>
      </c>
      <c r="N51" s="13">
        <f>IF(A51="","",IF(L51="","Em aberto",IF(AND(M51&lt;&gt;"",K51&lt;&gt;""),IF(M51&lt;=K51,"Sim","Não"),"")))</f>
        <v/>
      </c>
      <c r="O51" s="9" t="n"/>
      <c r="P51" s="31" t="n"/>
      <c r="Q51" s="4" t="n"/>
    </row>
    <row r="52">
      <c r="A52" s="2" t="n"/>
      <c r="B52" s="28" t="n"/>
      <c r="C52" s="4" t="n"/>
      <c r="D52" s="2" t="n"/>
      <c r="E52" s="2" t="n"/>
      <c r="F52" s="2" t="n"/>
      <c r="G52" s="4" t="n"/>
      <c r="H52" s="2" t="n"/>
      <c r="I52" s="2" t="n"/>
      <c r="J52" s="2" t="n"/>
      <c r="K52" s="5">
        <f>IF(I52="","",IFERROR(VLOOKUP(I52,'Listas e Instruções'!$H$4:$I$7,2,FALSE),""))</f>
        <v/>
      </c>
      <c r="L52" s="29" t="n"/>
      <c r="M52" s="30">
        <f>IF(OR(B52="",L52=""),"",(L52-B52)*24)</f>
        <v/>
      </c>
      <c r="N52" s="8">
        <f>IF(A52="","",IF(L52="","Em aberto",IF(AND(M52&lt;&gt;"",K52&lt;&gt;""),IF(M52&lt;=K52,"Sim","Não"),"")))</f>
        <v/>
      </c>
      <c r="O52" s="9" t="n"/>
      <c r="P52" s="31" t="n"/>
      <c r="Q52" s="4" t="n"/>
    </row>
    <row r="53">
      <c r="A53" s="2" t="n"/>
      <c r="B53" s="28" t="n"/>
      <c r="C53" s="4" t="n"/>
      <c r="D53" s="2" t="n"/>
      <c r="E53" s="2" t="n"/>
      <c r="F53" s="2" t="n"/>
      <c r="G53" s="4" t="n"/>
      <c r="H53" s="2" t="n"/>
      <c r="I53" s="2" t="n"/>
      <c r="J53" s="2" t="n"/>
      <c r="K53" s="11">
        <f>IF(I53="","",IFERROR(VLOOKUP(I53,'Listas e Instruções'!$H$4:$I$7,2,FALSE),""))</f>
        <v/>
      </c>
      <c r="L53" s="29" t="n"/>
      <c r="M53" s="32">
        <f>IF(OR(B53="",L53=""),"",(L53-B53)*24)</f>
        <v/>
      </c>
      <c r="N53" s="13">
        <f>IF(A53="","",IF(L53="","Em aberto",IF(AND(M53&lt;&gt;"",K53&lt;&gt;""),IF(M53&lt;=K53,"Sim","Não"),"")))</f>
        <v/>
      </c>
      <c r="O53" s="9" t="n"/>
      <c r="P53" s="31" t="n"/>
      <c r="Q53" s="4" t="n"/>
    </row>
    <row r="54">
      <c r="A54" s="2" t="n"/>
      <c r="B54" s="28" t="n"/>
      <c r="C54" s="4" t="n"/>
      <c r="D54" s="2" t="n"/>
      <c r="E54" s="2" t="n"/>
      <c r="F54" s="2" t="n"/>
      <c r="G54" s="4" t="n"/>
      <c r="H54" s="2" t="n"/>
      <c r="I54" s="2" t="n"/>
      <c r="J54" s="2" t="n"/>
      <c r="K54" s="5">
        <f>IF(I54="","",IFERROR(VLOOKUP(I54,'Listas e Instruções'!$H$4:$I$7,2,FALSE),""))</f>
        <v/>
      </c>
      <c r="L54" s="29" t="n"/>
      <c r="M54" s="30">
        <f>IF(OR(B54="",L54=""),"",(L54-B54)*24)</f>
        <v/>
      </c>
      <c r="N54" s="8">
        <f>IF(A54="","",IF(L54="","Em aberto",IF(AND(M54&lt;&gt;"",K54&lt;&gt;""),IF(M54&lt;=K54,"Sim","Não"),"")))</f>
        <v/>
      </c>
      <c r="O54" s="9" t="n"/>
      <c r="P54" s="31" t="n"/>
      <c r="Q54" s="4" t="n"/>
    </row>
    <row r="55">
      <c r="A55" s="2" t="n"/>
      <c r="B55" s="28" t="n"/>
      <c r="C55" s="4" t="n"/>
      <c r="D55" s="2" t="n"/>
      <c r="E55" s="2" t="n"/>
      <c r="F55" s="2" t="n"/>
      <c r="G55" s="4" t="n"/>
      <c r="H55" s="2" t="n"/>
      <c r="I55" s="2" t="n"/>
      <c r="J55" s="2" t="n"/>
      <c r="K55" s="11">
        <f>IF(I55="","",IFERROR(VLOOKUP(I55,'Listas e Instruções'!$H$4:$I$7,2,FALSE),""))</f>
        <v/>
      </c>
      <c r="L55" s="29" t="n"/>
      <c r="M55" s="32">
        <f>IF(OR(B55="",L55=""),"",(L55-B55)*24)</f>
        <v/>
      </c>
      <c r="N55" s="13">
        <f>IF(A55="","",IF(L55="","Em aberto",IF(AND(M55&lt;&gt;"",K55&lt;&gt;""),IF(M55&lt;=K55,"Sim","Não"),"")))</f>
        <v/>
      </c>
      <c r="O55" s="9" t="n"/>
      <c r="P55" s="31" t="n"/>
      <c r="Q55" s="4" t="n"/>
    </row>
    <row r="56">
      <c r="A56" s="2" t="n"/>
      <c r="B56" s="28" t="n"/>
      <c r="C56" s="4" t="n"/>
      <c r="D56" s="2" t="n"/>
      <c r="E56" s="2" t="n"/>
      <c r="F56" s="2" t="n"/>
      <c r="G56" s="4" t="n"/>
      <c r="H56" s="2" t="n"/>
      <c r="I56" s="2" t="n"/>
      <c r="J56" s="2" t="n"/>
      <c r="K56" s="5">
        <f>IF(I56="","",IFERROR(VLOOKUP(I56,'Listas e Instruções'!$H$4:$I$7,2,FALSE),""))</f>
        <v/>
      </c>
      <c r="L56" s="29" t="n"/>
      <c r="M56" s="30">
        <f>IF(OR(B56="",L56=""),"",(L56-B56)*24)</f>
        <v/>
      </c>
      <c r="N56" s="8">
        <f>IF(A56="","",IF(L56="","Em aberto",IF(AND(M56&lt;&gt;"",K56&lt;&gt;""),IF(M56&lt;=K56,"Sim","Não"),"")))</f>
        <v/>
      </c>
      <c r="O56" s="9" t="n"/>
      <c r="P56" s="31" t="n"/>
      <c r="Q56" s="4" t="n"/>
    </row>
    <row r="57">
      <c r="A57" s="2" t="n"/>
      <c r="B57" s="28" t="n"/>
      <c r="C57" s="4" t="n"/>
      <c r="D57" s="2" t="n"/>
      <c r="E57" s="2" t="n"/>
      <c r="F57" s="2" t="n"/>
      <c r="G57" s="4" t="n"/>
      <c r="H57" s="2" t="n"/>
      <c r="I57" s="2" t="n"/>
      <c r="J57" s="2" t="n"/>
      <c r="K57" s="11">
        <f>IF(I57="","",IFERROR(VLOOKUP(I57,'Listas e Instruções'!$H$4:$I$7,2,FALSE),""))</f>
        <v/>
      </c>
      <c r="L57" s="29" t="n"/>
      <c r="M57" s="32">
        <f>IF(OR(B57="",L57=""),"",(L57-B57)*24)</f>
        <v/>
      </c>
      <c r="N57" s="13">
        <f>IF(A57="","",IF(L57="","Em aberto",IF(AND(M57&lt;&gt;"",K57&lt;&gt;""),IF(M57&lt;=K57,"Sim","Não"),"")))</f>
        <v/>
      </c>
      <c r="O57" s="9" t="n"/>
      <c r="P57" s="31" t="n"/>
      <c r="Q57" s="4" t="n"/>
    </row>
    <row r="58">
      <c r="A58" s="2" t="n"/>
      <c r="B58" s="28" t="n"/>
      <c r="C58" s="4" t="n"/>
      <c r="D58" s="2" t="n"/>
      <c r="E58" s="2" t="n"/>
      <c r="F58" s="2" t="n"/>
      <c r="G58" s="4" t="n"/>
      <c r="H58" s="2" t="n"/>
      <c r="I58" s="2" t="n"/>
      <c r="J58" s="2" t="n"/>
      <c r="K58" s="5">
        <f>IF(I58="","",IFERROR(VLOOKUP(I58,'Listas e Instruções'!$H$4:$I$7,2,FALSE),""))</f>
        <v/>
      </c>
      <c r="L58" s="29" t="n"/>
      <c r="M58" s="30">
        <f>IF(OR(B58="",L58=""),"",(L58-B58)*24)</f>
        <v/>
      </c>
      <c r="N58" s="8">
        <f>IF(A58="","",IF(L58="","Em aberto",IF(AND(M58&lt;&gt;"",K58&lt;&gt;""),IF(M58&lt;=K58,"Sim","Não"),"")))</f>
        <v/>
      </c>
      <c r="O58" s="9" t="n"/>
      <c r="P58" s="31" t="n"/>
      <c r="Q58" s="4" t="n"/>
    </row>
    <row r="59">
      <c r="A59" s="2" t="n"/>
      <c r="B59" s="28" t="n"/>
      <c r="C59" s="4" t="n"/>
      <c r="D59" s="2" t="n"/>
      <c r="E59" s="2" t="n"/>
      <c r="F59" s="2" t="n"/>
      <c r="G59" s="4" t="n"/>
      <c r="H59" s="2" t="n"/>
      <c r="I59" s="2" t="n"/>
      <c r="J59" s="2" t="n"/>
      <c r="K59" s="11">
        <f>IF(I59="","",IFERROR(VLOOKUP(I59,'Listas e Instruções'!$H$4:$I$7,2,FALSE),""))</f>
        <v/>
      </c>
      <c r="L59" s="29" t="n"/>
      <c r="M59" s="32">
        <f>IF(OR(B59="",L59=""),"",(L59-B59)*24)</f>
        <v/>
      </c>
      <c r="N59" s="13">
        <f>IF(A59="","",IF(L59="","Em aberto",IF(AND(M59&lt;&gt;"",K59&lt;&gt;""),IF(M59&lt;=K59,"Sim","Não"),"")))</f>
        <v/>
      </c>
      <c r="O59" s="9" t="n"/>
      <c r="P59" s="31" t="n"/>
      <c r="Q59" s="4" t="n"/>
    </row>
    <row r="60">
      <c r="A60" s="2" t="n"/>
      <c r="B60" s="28" t="n"/>
      <c r="C60" s="4" t="n"/>
      <c r="D60" s="2" t="n"/>
      <c r="E60" s="2" t="n"/>
      <c r="F60" s="2" t="n"/>
      <c r="G60" s="4" t="n"/>
      <c r="H60" s="2" t="n"/>
      <c r="I60" s="2" t="n"/>
      <c r="J60" s="2" t="n"/>
      <c r="K60" s="5">
        <f>IF(I60="","",IFERROR(VLOOKUP(I60,'Listas e Instruções'!$H$4:$I$7,2,FALSE),""))</f>
        <v/>
      </c>
      <c r="L60" s="29" t="n"/>
      <c r="M60" s="30">
        <f>IF(OR(B60="",L60=""),"",(L60-B60)*24)</f>
        <v/>
      </c>
      <c r="N60" s="8">
        <f>IF(A60="","",IF(L60="","Em aberto",IF(AND(M60&lt;&gt;"",K60&lt;&gt;""),IF(M60&lt;=K60,"Sim","Não"),"")))</f>
        <v/>
      </c>
      <c r="O60" s="9" t="n"/>
      <c r="P60" s="31" t="n"/>
      <c r="Q60" s="4" t="n"/>
    </row>
    <row r="61">
      <c r="A61" s="2" t="n"/>
      <c r="B61" s="28" t="n"/>
      <c r="C61" s="4" t="n"/>
      <c r="D61" s="2" t="n"/>
      <c r="E61" s="2" t="n"/>
      <c r="F61" s="2" t="n"/>
      <c r="G61" s="4" t="n"/>
      <c r="H61" s="2" t="n"/>
      <c r="I61" s="2" t="n"/>
      <c r="J61" s="2" t="n"/>
      <c r="K61" s="11">
        <f>IF(I61="","",IFERROR(VLOOKUP(I61,'Listas e Instruções'!$H$4:$I$7,2,FALSE),""))</f>
        <v/>
      </c>
      <c r="L61" s="29" t="n"/>
      <c r="M61" s="32">
        <f>IF(OR(B61="",L61=""),"",(L61-B61)*24)</f>
        <v/>
      </c>
      <c r="N61" s="13">
        <f>IF(A61="","",IF(L61="","Em aberto",IF(AND(M61&lt;&gt;"",K61&lt;&gt;""),IF(M61&lt;=K61,"Sim","Não"),"")))</f>
        <v/>
      </c>
      <c r="O61" s="9" t="n"/>
      <c r="P61" s="31" t="n"/>
      <c r="Q61" s="4" t="n"/>
    </row>
    <row r="62">
      <c r="A62" s="2" t="n"/>
      <c r="B62" s="28" t="n"/>
      <c r="C62" s="4" t="n"/>
      <c r="D62" s="2" t="n"/>
      <c r="E62" s="2" t="n"/>
      <c r="F62" s="2" t="n"/>
      <c r="G62" s="4" t="n"/>
      <c r="H62" s="2" t="n"/>
      <c r="I62" s="2" t="n"/>
      <c r="J62" s="2" t="n"/>
      <c r="K62" s="5">
        <f>IF(I62="","",IFERROR(VLOOKUP(I62,'Listas e Instruções'!$H$4:$I$7,2,FALSE),""))</f>
        <v/>
      </c>
      <c r="L62" s="29" t="n"/>
      <c r="M62" s="30">
        <f>IF(OR(B62="",L62=""),"",(L62-B62)*24)</f>
        <v/>
      </c>
      <c r="N62" s="8">
        <f>IF(A62="","",IF(L62="","Em aberto",IF(AND(M62&lt;&gt;"",K62&lt;&gt;""),IF(M62&lt;=K62,"Sim","Não"),"")))</f>
        <v/>
      </c>
      <c r="O62" s="9" t="n"/>
      <c r="P62" s="31" t="n"/>
      <c r="Q62" s="4" t="n"/>
    </row>
    <row r="63">
      <c r="A63" s="2" t="n"/>
      <c r="B63" s="28" t="n"/>
      <c r="C63" s="4" t="n"/>
      <c r="D63" s="2" t="n"/>
      <c r="E63" s="2" t="n"/>
      <c r="F63" s="2" t="n"/>
      <c r="G63" s="4" t="n"/>
      <c r="H63" s="2" t="n"/>
      <c r="I63" s="2" t="n"/>
      <c r="J63" s="2" t="n"/>
      <c r="K63" s="11">
        <f>IF(I63="","",IFERROR(VLOOKUP(I63,'Listas e Instruções'!$H$4:$I$7,2,FALSE),""))</f>
        <v/>
      </c>
      <c r="L63" s="29" t="n"/>
      <c r="M63" s="32">
        <f>IF(OR(B63="",L63=""),"",(L63-B63)*24)</f>
        <v/>
      </c>
      <c r="N63" s="13">
        <f>IF(A63="","",IF(L63="","Em aberto",IF(AND(M63&lt;&gt;"",K63&lt;&gt;""),IF(M63&lt;=K63,"Sim","Não"),"")))</f>
        <v/>
      </c>
      <c r="O63" s="9" t="n"/>
      <c r="P63" s="31" t="n"/>
      <c r="Q63" s="4" t="n"/>
    </row>
    <row r="64">
      <c r="A64" s="2" t="n"/>
      <c r="B64" s="28" t="n"/>
      <c r="C64" s="4" t="n"/>
      <c r="D64" s="2" t="n"/>
      <c r="E64" s="2" t="n"/>
      <c r="F64" s="2" t="n"/>
      <c r="G64" s="4" t="n"/>
      <c r="H64" s="2" t="n"/>
      <c r="I64" s="2" t="n"/>
      <c r="J64" s="2" t="n"/>
      <c r="K64" s="5">
        <f>IF(I64="","",IFERROR(VLOOKUP(I64,'Listas e Instruções'!$H$4:$I$7,2,FALSE),""))</f>
        <v/>
      </c>
      <c r="L64" s="29" t="n"/>
      <c r="M64" s="30">
        <f>IF(OR(B64="",L64=""),"",(L64-B64)*24)</f>
        <v/>
      </c>
      <c r="N64" s="8">
        <f>IF(A64="","",IF(L64="","Em aberto",IF(AND(M64&lt;&gt;"",K64&lt;&gt;""),IF(M64&lt;=K64,"Sim","Não"),"")))</f>
        <v/>
      </c>
      <c r="O64" s="9" t="n"/>
      <c r="P64" s="31" t="n"/>
      <c r="Q64" s="4" t="n"/>
    </row>
    <row r="65">
      <c r="A65" s="2" t="n"/>
      <c r="B65" s="28" t="n"/>
      <c r="C65" s="4" t="n"/>
      <c r="D65" s="2" t="n"/>
      <c r="E65" s="2" t="n"/>
      <c r="F65" s="2" t="n"/>
      <c r="G65" s="4" t="n"/>
      <c r="H65" s="2" t="n"/>
      <c r="I65" s="2" t="n"/>
      <c r="J65" s="2" t="n"/>
      <c r="K65" s="11">
        <f>IF(I65="","",IFERROR(VLOOKUP(I65,'Listas e Instruções'!$H$4:$I$7,2,FALSE),""))</f>
        <v/>
      </c>
      <c r="L65" s="29" t="n"/>
      <c r="M65" s="32">
        <f>IF(OR(B65="",L65=""),"",(L65-B65)*24)</f>
        <v/>
      </c>
      <c r="N65" s="13">
        <f>IF(A65="","",IF(L65="","Em aberto",IF(AND(M65&lt;&gt;"",K65&lt;&gt;""),IF(M65&lt;=K65,"Sim","Não"),"")))</f>
        <v/>
      </c>
      <c r="O65" s="9" t="n"/>
      <c r="P65" s="31" t="n"/>
      <c r="Q65" s="4" t="n"/>
    </row>
    <row r="66">
      <c r="A66" s="2" t="n"/>
      <c r="B66" s="28" t="n"/>
      <c r="C66" s="4" t="n"/>
      <c r="D66" s="2" t="n"/>
      <c r="E66" s="2" t="n"/>
      <c r="F66" s="2" t="n"/>
      <c r="G66" s="4" t="n"/>
      <c r="H66" s="2" t="n"/>
      <c r="I66" s="2" t="n"/>
      <c r="J66" s="2" t="n"/>
      <c r="K66" s="5">
        <f>IF(I66="","",IFERROR(VLOOKUP(I66,'Listas e Instruções'!$H$4:$I$7,2,FALSE),""))</f>
        <v/>
      </c>
      <c r="L66" s="29" t="n"/>
      <c r="M66" s="30">
        <f>IF(OR(B66="",L66=""),"",(L66-B66)*24)</f>
        <v/>
      </c>
      <c r="N66" s="8">
        <f>IF(A66="","",IF(L66="","Em aberto",IF(AND(M66&lt;&gt;"",K66&lt;&gt;""),IF(M66&lt;=K66,"Sim","Não"),"")))</f>
        <v/>
      </c>
      <c r="O66" s="9" t="n"/>
      <c r="P66" s="31" t="n"/>
      <c r="Q66" s="4" t="n"/>
    </row>
    <row r="67">
      <c r="A67" s="2" t="n"/>
      <c r="B67" s="28" t="n"/>
      <c r="C67" s="4" t="n"/>
      <c r="D67" s="2" t="n"/>
      <c r="E67" s="2" t="n"/>
      <c r="F67" s="2" t="n"/>
      <c r="G67" s="4" t="n"/>
      <c r="H67" s="2" t="n"/>
      <c r="I67" s="2" t="n"/>
      <c r="J67" s="2" t="n"/>
      <c r="K67" s="11">
        <f>IF(I67="","",IFERROR(VLOOKUP(I67,'Listas e Instruções'!$H$4:$I$7,2,FALSE),""))</f>
        <v/>
      </c>
      <c r="L67" s="29" t="n"/>
      <c r="M67" s="32">
        <f>IF(OR(B67="",L67=""),"",(L67-B67)*24)</f>
        <v/>
      </c>
      <c r="N67" s="13">
        <f>IF(A67="","",IF(L67="","Em aberto",IF(AND(M67&lt;&gt;"",K67&lt;&gt;""),IF(M67&lt;=K67,"Sim","Não"),"")))</f>
        <v/>
      </c>
      <c r="O67" s="9" t="n"/>
      <c r="P67" s="31" t="n"/>
      <c r="Q67" s="4" t="n"/>
    </row>
    <row r="68">
      <c r="A68" s="2" t="n"/>
      <c r="B68" s="28" t="n"/>
      <c r="C68" s="4" t="n"/>
      <c r="D68" s="2" t="n"/>
      <c r="E68" s="2" t="n"/>
      <c r="F68" s="2" t="n"/>
      <c r="G68" s="4" t="n"/>
      <c r="H68" s="2" t="n"/>
      <c r="I68" s="2" t="n"/>
      <c r="J68" s="2" t="n"/>
      <c r="K68" s="5">
        <f>IF(I68="","",IFERROR(VLOOKUP(I68,'Listas e Instruções'!$H$4:$I$7,2,FALSE),""))</f>
        <v/>
      </c>
      <c r="L68" s="29" t="n"/>
      <c r="M68" s="30">
        <f>IF(OR(B68="",L68=""),"",(L68-B68)*24)</f>
        <v/>
      </c>
      <c r="N68" s="8">
        <f>IF(A68="","",IF(L68="","Em aberto",IF(AND(M68&lt;&gt;"",K68&lt;&gt;""),IF(M68&lt;=K68,"Sim","Não"),"")))</f>
        <v/>
      </c>
      <c r="O68" s="9" t="n"/>
      <c r="P68" s="31" t="n"/>
      <c r="Q68" s="4" t="n"/>
    </row>
    <row r="69">
      <c r="A69" s="2" t="n"/>
      <c r="B69" s="28" t="n"/>
      <c r="C69" s="4" t="n"/>
      <c r="D69" s="2" t="n"/>
      <c r="E69" s="2" t="n"/>
      <c r="F69" s="2" t="n"/>
      <c r="G69" s="4" t="n"/>
      <c r="H69" s="2" t="n"/>
      <c r="I69" s="2" t="n"/>
      <c r="J69" s="2" t="n"/>
      <c r="K69" s="11">
        <f>IF(I69="","",IFERROR(VLOOKUP(I69,'Listas e Instruções'!$H$4:$I$7,2,FALSE),""))</f>
        <v/>
      </c>
      <c r="L69" s="29" t="n"/>
      <c r="M69" s="32">
        <f>IF(OR(B69="",L69=""),"",(L69-B69)*24)</f>
        <v/>
      </c>
      <c r="N69" s="13">
        <f>IF(A69="","",IF(L69="","Em aberto",IF(AND(M69&lt;&gt;"",K69&lt;&gt;""),IF(M69&lt;=K69,"Sim","Não"),"")))</f>
        <v/>
      </c>
      <c r="O69" s="9" t="n"/>
      <c r="P69" s="31" t="n"/>
      <c r="Q69" s="4" t="n"/>
    </row>
    <row r="70">
      <c r="A70" s="2" t="n"/>
      <c r="B70" s="28" t="n"/>
      <c r="C70" s="4" t="n"/>
      <c r="D70" s="2" t="n"/>
      <c r="E70" s="2" t="n"/>
      <c r="F70" s="2" t="n"/>
      <c r="G70" s="4" t="n"/>
      <c r="H70" s="2" t="n"/>
      <c r="I70" s="2" t="n"/>
      <c r="J70" s="2" t="n"/>
      <c r="K70" s="5">
        <f>IF(I70="","",IFERROR(VLOOKUP(I70,'Listas e Instruções'!$H$4:$I$7,2,FALSE),""))</f>
        <v/>
      </c>
      <c r="L70" s="29" t="n"/>
      <c r="M70" s="30">
        <f>IF(OR(B70="",L70=""),"",(L70-B70)*24)</f>
        <v/>
      </c>
      <c r="N70" s="8">
        <f>IF(A70="","",IF(L70="","Em aberto",IF(AND(M70&lt;&gt;"",K70&lt;&gt;""),IF(M70&lt;=K70,"Sim","Não"),"")))</f>
        <v/>
      </c>
      <c r="O70" s="9" t="n"/>
      <c r="P70" s="31" t="n"/>
      <c r="Q70" s="4" t="n"/>
    </row>
    <row r="71">
      <c r="A71" s="2" t="n"/>
      <c r="B71" s="28" t="n"/>
      <c r="C71" s="4" t="n"/>
      <c r="D71" s="2" t="n"/>
      <c r="E71" s="2" t="n"/>
      <c r="F71" s="2" t="n"/>
      <c r="G71" s="4" t="n"/>
      <c r="H71" s="2" t="n"/>
      <c r="I71" s="2" t="n"/>
      <c r="J71" s="2" t="n"/>
      <c r="K71" s="11">
        <f>IF(I71="","",IFERROR(VLOOKUP(I71,'Listas e Instruções'!$H$4:$I$7,2,FALSE),""))</f>
        <v/>
      </c>
      <c r="L71" s="29" t="n"/>
      <c r="M71" s="32">
        <f>IF(OR(B71="",L71=""),"",(L71-B71)*24)</f>
        <v/>
      </c>
      <c r="N71" s="13">
        <f>IF(A71="","",IF(L71="","Em aberto",IF(AND(M71&lt;&gt;"",K71&lt;&gt;""),IF(M71&lt;=K71,"Sim","Não"),"")))</f>
        <v/>
      </c>
      <c r="O71" s="9" t="n"/>
      <c r="P71" s="31" t="n"/>
      <c r="Q71" s="4" t="n"/>
    </row>
    <row r="72">
      <c r="A72" s="2" t="n"/>
      <c r="B72" s="28" t="n"/>
      <c r="C72" s="4" t="n"/>
      <c r="D72" s="2" t="n"/>
      <c r="E72" s="2" t="n"/>
      <c r="F72" s="2" t="n"/>
      <c r="G72" s="4" t="n"/>
      <c r="H72" s="2" t="n"/>
      <c r="I72" s="2" t="n"/>
      <c r="J72" s="2" t="n"/>
      <c r="K72" s="5">
        <f>IF(I72="","",IFERROR(VLOOKUP(I72,'Listas e Instruções'!$H$4:$I$7,2,FALSE),""))</f>
        <v/>
      </c>
      <c r="L72" s="29" t="n"/>
      <c r="M72" s="30">
        <f>IF(OR(B72="",L72=""),"",(L72-B72)*24)</f>
        <v/>
      </c>
      <c r="N72" s="8">
        <f>IF(A72="","",IF(L72="","Em aberto",IF(AND(M72&lt;&gt;"",K72&lt;&gt;""),IF(M72&lt;=K72,"Sim","Não"),"")))</f>
        <v/>
      </c>
      <c r="O72" s="9" t="n"/>
      <c r="P72" s="31" t="n"/>
      <c r="Q72" s="4" t="n"/>
    </row>
    <row r="73">
      <c r="A73" s="2" t="n"/>
      <c r="B73" s="28" t="n"/>
      <c r="C73" s="4" t="n"/>
      <c r="D73" s="2" t="n"/>
      <c r="E73" s="2" t="n"/>
      <c r="F73" s="2" t="n"/>
      <c r="G73" s="4" t="n"/>
      <c r="H73" s="2" t="n"/>
      <c r="I73" s="2" t="n"/>
      <c r="J73" s="2" t="n"/>
      <c r="K73" s="11">
        <f>IF(I73="","",IFERROR(VLOOKUP(I73,'Listas e Instruções'!$H$4:$I$7,2,FALSE),""))</f>
        <v/>
      </c>
      <c r="L73" s="29" t="n"/>
      <c r="M73" s="32">
        <f>IF(OR(B73="",L73=""),"",(L73-B73)*24)</f>
        <v/>
      </c>
      <c r="N73" s="13">
        <f>IF(A73="","",IF(L73="","Em aberto",IF(AND(M73&lt;&gt;"",K73&lt;&gt;""),IF(M73&lt;=K73,"Sim","Não"),"")))</f>
        <v/>
      </c>
      <c r="O73" s="9" t="n"/>
      <c r="P73" s="31" t="n"/>
      <c r="Q73" s="4" t="n"/>
    </row>
    <row r="74">
      <c r="A74" s="2" t="n"/>
      <c r="B74" s="28" t="n"/>
      <c r="C74" s="4" t="n"/>
      <c r="D74" s="2" t="n"/>
      <c r="E74" s="2" t="n"/>
      <c r="F74" s="2" t="n"/>
      <c r="G74" s="4" t="n"/>
      <c r="H74" s="2" t="n"/>
      <c r="I74" s="2" t="n"/>
      <c r="J74" s="2" t="n"/>
      <c r="K74" s="5">
        <f>IF(I74="","",IFERROR(VLOOKUP(I74,'Listas e Instruções'!$H$4:$I$7,2,FALSE),""))</f>
        <v/>
      </c>
      <c r="L74" s="29" t="n"/>
      <c r="M74" s="30">
        <f>IF(OR(B74="",L74=""),"",(L74-B74)*24)</f>
        <v/>
      </c>
      <c r="N74" s="8">
        <f>IF(A74="","",IF(L74="","Em aberto",IF(AND(M74&lt;&gt;"",K74&lt;&gt;""),IF(M74&lt;=K74,"Sim","Não"),"")))</f>
        <v/>
      </c>
      <c r="O74" s="9" t="n"/>
      <c r="P74" s="31" t="n"/>
      <c r="Q74" s="4" t="n"/>
    </row>
    <row r="75">
      <c r="A75" s="2" t="n"/>
      <c r="B75" s="28" t="n"/>
      <c r="C75" s="4" t="n"/>
      <c r="D75" s="2" t="n"/>
      <c r="E75" s="2" t="n"/>
      <c r="F75" s="2" t="n"/>
      <c r="G75" s="4" t="n"/>
      <c r="H75" s="2" t="n"/>
      <c r="I75" s="2" t="n"/>
      <c r="J75" s="2" t="n"/>
      <c r="K75" s="11">
        <f>IF(I75="","",IFERROR(VLOOKUP(I75,'Listas e Instruções'!$H$4:$I$7,2,FALSE),""))</f>
        <v/>
      </c>
      <c r="L75" s="29" t="n"/>
      <c r="M75" s="32">
        <f>IF(OR(B75="",L75=""),"",(L75-B75)*24)</f>
        <v/>
      </c>
      <c r="N75" s="13">
        <f>IF(A75="","",IF(L75="","Em aberto",IF(AND(M75&lt;&gt;"",K75&lt;&gt;""),IF(M75&lt;=K75,"Sim","Não"),"")))</f>
        <v/>
      </c>
      <c r="O75" s="9" t="n"/>
      <c r="P75" s="31" t="n"/>
      <c r="Q75" s="4" t="n"/>
    </row>
    <row r="76">
      <c r="A76" s="2" t="n"/>
      <c r="B76" s="28" t="n"/>
      <c r="C76" s="4" t="n"/>
      <c r="D76" s="2" t="n"/>
      <c r="E76" s="2" t="n"/>
      <c r="F76" s="2" t="n"/>
      <c r="G76" s="4" t="n"/>
      <c r="H76" s="2" t="n"/>
      <c r="I76" s="2" t="n"/>
      <c r="J76" s="2" t="n"/>
      <c r="K76" s="5">
        <f>IF(I76="","",IFERROR(VLOOKUP(I76,'Listas e Instruções'!$H$4:$I$7,2,FALSE),""))</f>
        <v/>
      </c>
      <c r="L76" s="29" t="n"/>
      <c r="M76" s="30">
        <f>IF(OR(B76="",L76=""),"",(L76-B76)*24)</f>
        <v/>
      </c>
      <c r="N76" s="8">
        <f>IF(A76="","",IF(L76="","Em aberto",IF(AND(M76&lt;&gt;"",K76&lt;&gt;""),IF(M76&lt;=K76,"Sim","Não"),"")))</f>
        <v/>
      </c>
      <c r="O76" s="9" t="n"/>
      <c r="P76" s="31" t="n"/>
      <c r="Q76" s="4" t="n"/>
    </row>
    <row r="77">
      <c r="A77" s="2" t="n"/>
      <c r="B77" s="28" t="n"/>
      <c r="C77" s="4" t="n"/>
      <c r="D77" s="2" t="n"/>
      <c r="E77" s="2" t="n"/>
      <c r="F77" s="2" t="n"/>
      <c r="G77" s="4" t="n"/>
      <c r="H77" s="2" t="n"/>
      <c r="I77" s="2" t="n"/>
      <c r="J77" s="2" t="n"/>
      <c r="K77" s="11">
        <f>IF(I77="","",IFERROR(VLOOKUP(I77,'Listas e Instruções'!$H$4:$I$7,2,FALSE),""))</f>
        <v/>
      </c>
      <c r="L77" s="29" t="n"/>
      <c r="M77" s="32">
        <f>IF(OR(B77="",L77=""),"",(L77-B77)*24)</f>
        <v/>
      </c>
      <c r="N77" s="13">
        <f>IF(A77="","",IF(L77="","Em aberto",IF(AND(M77&lt;&gt;"",K77&lt;&gt;""),IF(M77&lt;=K77,"Sim","Não"),"")))</f>
        <v/>
      </c>
      <c r="O77" s="9" t="n"/>
      <c r="P77" s="31" t="n"/>
      <c r="Q77" s="4" t="n"/>
    </row>
    <row r="78">
      <c r="A78" s="2" t="n"/>
      <c r="B78" s="28" t="n"/>
      <c r="C78" s="4" t="n"/>
      <c r="D78" s="2" t="n"/>
      <c r="E78" s="2" t="n"/>
      <c r="F78" s="2" t="n"/>
      <c r="G78" s="4" t="n"/>
      <c r="H78" s="2" t="n"/>
      <c r="I78" s="2" t="n"/>
      <c r="J78" s="2" t="n"/>
      <c r="K78" s="5">
        <f>IF(I78="","",IFERROR(VLOOKUP(I78,'Listas e Instruções'!$H$4:$I$7,2,FALSE),""))</f>
        <v/>
      </c>
      <c r="L78" s="29" t="n"/>
      <c r="M78" s="30">
        <f>IF(OR(B78="",L78=""),"",(L78-B78)*24)</f>
        <v/>
      </c>
      <c r="N78" s="8">
        <f>IF(A78="","",IF(L78="","Em aberto",IF(AND(M78&lt;&gt;"",K78&lt;&gt;""),IF(M78&lt;=K78,"Sim","Não"),"")))</f>
        <v/>
      </c>
      <c r="O78" s="9" t="n"/>
      <c r="P78" s="31" t="n"/>
      <c r="Q78" s="4" t="n"/>
    </row>
    <row r="79">
      <c r="A79" s="2" t="n"/>
      <c r="B79" s="28" t="n"/>
      <c r="C79" s="4" t="n"/>
      <c r="D79" s="2" t="n"/>
      <c r="E79" s="2" t="n"/>
      <c r="F79" s="2" t="n"/>
      <c r="G79" s="4" t="n"/>
      <c r="H79" s="2" t="n"/>
      <c r="I79" s="2" t="n"/>
      <c r="J79" s="2" t="n"/>
      <c r="K79" s="11">
        <f>IF(I79="","",IFERROR(VLOOKUP(I79,'Listas e Instruções'!$H$4:$I$7,2,FALSE),""))</f>
        <v/>
      </c>
      <c r="L79" s="29" t="n"/>
      <c r="M79" s="32">
        <f>IF(OR(B79="",L79=""),"",(L79-B79)*24)</f>
        <v/>
      </c>
      <c r="N79" s="13">
        <f>IF(A79="","",IF(L79="","Em aberto",IF(AND(M79&lt;&gt;"",K79&lt;&gt;""),IF(M79&lt;=K79,"Sim","Não"),"")))</f>
        <v/>
      </c>
      <c r="O79" s="9" t="n"/>
      <c r="P79" s="31" t="n"/>
      <c r="Q79" s="4" t="n"/>
    </row>
    <row r="80">
      <c r="A80" s="2" t="n"/>
      <c r="B80" s="28" t="n"/>
      <c r="C80" s="4" t="n"/>
      <c r="D80" s="2" t="n"/>
      <c r="E80" s="2" t="n"/>
      <c r="F80" s="2" t="n"/>
      <c r="G80" s="4" t="n"/>
      <c r="H80" s="2" t="n"/>
      <c r="I80" s="2" t="n"/>
      <c r="J80" s="2" t="n"/>
      <c r="K80" s="5">
        <f>IF(I80="","",IFERROR(VLOOKUP(I80,'Listas e Instruções'!$H$4:$I$7,2,FALSE),""))</f>
        <v/>
      </c>
      <c r="L80" s="29" t="n"/>
      <c r="M80" s="30">
        <f>IF(OR(B80="",L80=""),"",(L80-B80)*24)</f>
        <v/>
      </c>
      <c r="N80" s="8">
        <f>IF(A80="","",IF(L80="","Em aberto",IF(AND(M80&lt;&gt;"",K80&lt;&gt;""),IF(M80&lt;=K80,"Sim","Não"),"")))</f>
        <v/>
      </c>
      <c r="O80" s="9" t="n"/>
      <c r="P80" s="31" t="n"/>
      <c r="Q80" s="4" t="n"/>
    </row>
    <row r="81">
      <c r="A81" s="2" t="n"/>
      <c r="B81" s="28" t="n"/>
      <c r="C81" s="4" t="n"/>
      <c r="D81" s="2" t="n"/>
      <c r="E81" s="2" t="n"/>
      <c r="F81" s="2" t="n"/>
      <c r="G81" s="4" t="n"/>
      <c r="H81" s="2" t="n"/>
      <c r="I81" s="2" t="n"/>
      <c r="J81" s="2" t="n"/>
      <c r="K81" s="11">
        <f>IF(I81="","",IFERROR(VLOOKUP(I81,'Listas e Instruções'!$H$4:$I$7,2,FALSE),""))</f>
        <v/>
      </c>
      <c r="L81" s="29" t="n"/>
      <c r="M81" s="32">
        <f>IF(OR(B81="",L81=""),"",(L81-B81)*24)</f>
        <v/>
      </c>
      <c r="N81" s="13">
        <f>IF(A81="","",IF(L81="","Em aberto",IF(AND(M81&lt;&gt;"",K81&lt;&gt;""),IF(M81&lt;=K81,"Sim","Não"),"")))</f>
        <v/>
      </c>
      <c r="O81" s="9" t="n"/>
      <c r="P81" s="31" t="n"/>
      <c r="Q81" s="4" t="n"/>
    </row>
    <row r="82">
      <c r="A82" s="2" t="n"/>
      <c r="B82" s="28" t="n"/>
      <c r="C82" s="4" t="n"/>
      <c r="D82" s="2" t="n"/>
      <c r="E82" s="2" t="n"/>
      <c r="F82" s="2" t="n"/>
      <c r="G82" s="4" t="n"/>
      <c r="H82" s="2" t="n"/>
      <c r="I82" s="2" t="n"/>
      <c r="J82" s="2" t="n"/>
      <c r="K82" s="5">
        <f>IF(I82="","",IFERROR(VLOOKUP(I82,'Listas e Instruções'!$H$4:$I$7,2,FALSE),""))</f>
        <v/>
      </c>
      <c r="L82" s="29" t="n"/>
      <c r="M82" s="30">
        <f>IF(OR(B82="",L82=""),"",(L82-B82)*24)</f>
        <v/>
      </c>
      <c r="N82" s="8">
        <f>IF(A82="","",IF(L82="","Em aberto",IF(AND(M82&lt;&gt;"",K82&lt;&gt;""),IF(M82&lt;=K82,"Sim","Não"),"")))</f>
        <v/>
      </c>
      <c r="O82" s="9" t="n"/>
      <c r="P82" s="31" t="n"/>
      <c r="Q82" s="4" t="n"/>
    </row>
    <row r="83">
      <c r="A83" s="2" t="n"/>
      <c r="B83" s="28" t="n"/>
      <c r="C83" s="4" t="n"/>
      <c r="D83" s="2" t="n"/>
      <c r="E83" s="2" t="n"/>
      <c r="F83" s="2" t="n"/>
      <c r="G83" s="4" t="n"/>
      <c r="H83" s="2" t="n"/>
      <c r="I83" s="2" t="n"/>
      <c r="J83" s="2" t="n"/>
      <c r="K83" s="11">
        <f>IF(I83="","",IFERROR(VLOOKUP(I83,'Listas e Instruções'!$H$4:$I$7,2,FALSE),""))</f>
        <v/>
      </c>
      <c r="L83" s="29" t="n"/>
      <c r="M83" s="32">
        <f>IF(OR(B83="",L83=""),"",(L83-B83)*24)</f>
        <v/>
      </c>
      <c r="N83" s="13">
        <f>IF(A83="","",IF(L83="","Em aberto",IF(AND(M83&lt;&gt;"",K83&lt;&gt;""),IF(M83&lt;=K83,"Sim","Não"),"")))</f>
        <v/>
      </c>
      <c r="O83" s="9" t="n"/>
      <c r="P83" s="31" t="n"/>
      <c r="Q83" s="4" t="n"/>
    </row>
    <row r="84">
      <c r="A84" s="2" t="n"/>
      <c r="B84" s="28" t="n"/>
      <c r="C84" s="4" t="n"/>
      <c r="D84" s="2" t="n"/>
      <c r="E84" s="2" t="n"/>
      <c r="F84" s="2" t="n"/>
      <c r="G84" s="4" t="n"/>
      <c r="H84" s="2" t="n"/>
      <c r="I84" s="2" t="n"/>
      <c r="J84" s="2" t="n"/>
      <c r="K84" s="5">
        <f>IF(I84="","",IFERROR(VLOOKUP(I84,'Listas e Instruções'!$H$4:$I$7,2,FALSE),""))</f>
        <v/>
      </c>
      <c r="L84" s="29" t="n"/>
      <c r="M84" s="30">
        <f>IF(OR(B84="",L84=""),"",(L84-B84)*24)</f>
        <v/>
      </c>
      <c r="N84" s="8">
        <f>IF(A84="","",IF(L84="","Em aberto",IF(AND(M84&lt;&gt;"",K84&lt;&gt;""),IF(M84&lt;=K84,"Sim","Não"),"")))</f>
        <v/>
      </c>
      <c r="O84" s="9" t="n"/>
      <c r="P84" s="31" t="n"/>
      <c r="Q84" s="4" t="n"/>
    </row>
    <row r="85">
      <c r="A85" s="2" t="n"/>
      <c r="B85" s="28" t="n"/>
      <c r="C85" s="4" t="n"/>
      <c r="D85" s="2" t="n"/>
      <c r="E85" s="2" t="n"/>
      <c r="F85" s="2" t="n"/>
      <c r="G85" s="4" t="n"/>
      <c r="H85" s="2" t="n"/>
      <c r="I85" s="2" t="n"/>
      <c r="J85" s="2" t="n"/>
      <c r="K85" s="11">
        <f>IF(I85="","",IFERROR(VLOOKUP(I85,'Listas e Instruções'!$H$4:$I$7,2,FALSE),""))</f>
        <v/>
      </c>
      <c r="L85" s="29" t="n"/>
      <c r="M85" s="32">
        <f>IF(OR(B85="",L85=""),"",(L85-B85)*24)</f>
        <v/>
      </c>
      <c r="N85" s="13">
        <f>IF(A85="","",IF(L85="","Em aberto",IF(AND(M85&lt;&gt;"",K85&lt;&gt;""),IF(M85&lt;=K85,"Sim","Não"),"")))</f>
        <v/>
      </c>
      <c r="O85" s="9" t="n"/>
      <c r="P85" s="31" t="n"/>
      <c r="Q85" s="4" t="n"/>
    </row>
    <row r="86">
      <c r="A86" s="2" t="n"/>
      <c r="B86" s="28" t="n"/>
      <c r="C86" s="4" t="n"/>
      <c r="D86" s="2" t="n"/>
      <c r="E86" s="2" t="n"/>
      <c r="F86" s="2" t="n"/>
      <c r="G86" s="4" t="n"/>
      <c r="H86" s="2" t="n"/>
      <c r="I86" s="2" t="n"/>
      <c r="J86" s="2" t="n"/>
      <c r="K86" s="5">
        <f>IF(I86="","",IFERROR(VLOOKUP(I86,'Listas e Instruções'!$H$4:$I$7,2,FALSE),""))</f>
        <v/>
      </c>
      <c r="L86" s="29" t="n"/>
      <c r="M86" s="30">
        <f>IF(OR(B86="",L86=""),"",(L86-B86)*24)</f>
        <v/>
      </c>
      <c r="N86" s="8">
        <f>IF(A86="","",IF(L86="","Em aberto",IF(AND(M86&lt;&gt;"",K86&lt;&gt;""),IF(M86&lt;=K86,"Sim","Não"),"")))</f>
        <v/>
      </c>
      <c r="O86" s="9" t="n"/>
      <c r="P86" s="31" t="n"/>
      <c r="Q86" s="4" t="n"/>
    </row>
    <row r="87">
      <c r="A87" s="2" t="n"/>
      <c r="B87" s="28" t="n"/>
      <c r="C87" s="4" t="n"/>
      <c r="D87" s="2" t="n"/>
      <c r="E87" s="2" t="n"/>
      <c r="F87" s="2" t="n"/>
      <c r="G87" s="4" t="n"/>
      <c r="H87" s="2" t="n"/>
      <c r="I87" s="2" t="n"/>
      <c r="J87" s="2" t="n"/>
      <c r="K87" s="11">
        <f>IF(I87="","",IFERROR(VLOOKUP(I87,'Listas e Instruções'!$H$4:$I$7,2,FALSE),""))</f>
        <v/>
      </c>
      <c r="L87" s="29" t="n"/>
      <c r="M87" s="32">
        <f>IF(OR(B87="",L87=""),"",(L87-B87)*24)</f>
        <v/>
      </c>
      <c r="N87" s="13">
        <f>IF(A87="","",IF(L87="","Em aberto",IF(AND(M87&lt;&gt;"",K87&lt;&gt;""),IF(M87&lt;=K87,"Sim","Não"),"")))</f>
        <v/>
      </c>
      <c r="O87" s="9" t="n"/>
      <c r="P87" s="31" t="n"/>
      <c r="Q87" s="4" t="n"/>
    </row>
    <row r="88">
      <c r="A88" s="2" t="n"/>
      <c r="B88" s="28" t="n"/>
      <c r="C88" s="4" t="n"/>
      <c r="D88" s="2" t="n"/>
      <c r="E88" s="2" t="n"/>
      <c r="F88" s="2" t="n"/>
      <c r="G88" s="4" t="n"/>
      <c r="H88" s="2" t="n"/>
      <c r="I88" s="2" t="n"/>
      <c r="J88" s="2" t="n"/>
      <c r="K88" s="5">
        <f>IF(I88="","",IFERROR(VLOOKUP(I88,'Listas e Instruções'!$H$4:$I$7,2,FALSE),""))</f>
        <v/>
      </c>
      <c r="L88" s="29" t="n"/>
      <c r="M88" s="30">
        <f>IF(OR(B88="",L88=""),"",(L88-B88)*24)</f>
        <v/>
      </c>
      <c r="N88" s="8">
        <f>IF(A88="","",IF(L88="","Em aberto",IF(AND(M88&lt;&gt;"",K88&lt;&gt;""),IF(M88&lt;=K88,"Sim","Não"),"")))</f>
        <v/>
      </c>
      <c r="O88" s="9" t="n"/>
      <c r="P88" s="31" t="n"/>
      <c r="Q88" s="4" t="n"/>
    </row>
    <row r="89">
      <c r="A89" s="2" t="n"/>
      <c r="B89" s="28" t="n"/>
      <c r="C89" s="4" t="n"/>
      <c r="D89" s="2" t="n"/>
      <c r="E89" s="2" t="n"/>
      <c r="F89" s="2" t="n"/>
      <c r="G89" s="4" t="n"/>
      <c r="H89" s="2" t="n"/>
      <c r="I89" s="2" t="n"/>
      <c r="J89" s="2" t="n"/>
      <c r="K89" s="11">
        <f>IF(I89="","",IFERROR(VLOOKUP(I89,'Listas e Instruções'!$H$4:$I$7,2,FALSE),""))</f>
        <v/>
      </c>
      <c r="L89" s="29" t="n"/>
      <c r="M89" s="32">
        <f>IF(OR(B89="",L89=""),"",(L89-B89)*24)</f>
        <v/>
      </c>
      <c r="N89" s="13">
        <f>IF(A89="","",IF(L89="","Em aberto",IF(AND(M89&lt;&gt;"",K89&lt;&gt;""),IF(M89&lt;=K89,"Sim","Não"),"")))</f>
        <v/>
      </c>
      <c r="O89" s="9" t="n"/>
      <c r="P89" s="31" t="n"/>
      <c r="Q89" s="4" t="n"/>
    </row>
    <row r="90">
      <c r="A90" s="2" t="n"/>
      <c r="B90" s="28" t="n"/>
      <c r="C90" s="4" t="n"/>
      <c r="D90" s="2" t="n"/>
      <c r="E90" s="2" t="n"/>
      <c r="F90" s="2" t="n"/>
      <c r="G90" s="4" t="n"/>
      <c r="H90" s="2" t="n"/>
      <c r="I90" s="2" t="n"/>
      <c r="J90" s="2" t="n"/>
      <c r="K90" s="5">
        <f>IF(I90="","",IFERROR(VLOOKUP(I90,'Listas e Instruções'!$H$4:$I$7,2,FALSE),""))</f>
        <v/>
      </c>
      <c r="L90" s="29" t="n"/>
      <c r="M90" s="30">
        <f>IF(OR(B90="",L90=""),"",(L90-B90)*24)</f>
        <v/>
      </c>
      <c r="N90" s="8">
        <f>IF(A90="","",IF(L90="","Em aberto",IF(AND(M90&lt;&gt;"",K90&lt;&gt;""),IF(M90&lt;=K90,"Sim","Não"),"")))</f>
        <v/>
      </c>
      <c r="O90" s="9" t="n"/>
      <c r="P90" s="31" t="n"/>
      <c r="Q90" s="4" t="n"/>
    </row>
    <row r="91">
      <c r="A91" s="2" t="n"/>
      <c r="B91" s="28" t="n"/>
      <c r="C91" s="4" t="n"/>
      <c r="D91" s="2" t="n"/>
      <c r="E91" s="2" t="n"/>
      <c r="F91" s="2" t="n"/>
      <c r="G91" s="4" t="n"/>
      <c r="H91" s="2" t="n"/>
      <c r="I91" s="2" t="n"/>
      <c r="J91" s="2" t="n"/>
      <c r="K91" s="11">
        <f>IF(I91="","",IFERROR(VLOOKUP(I91,'Listas e Instruções'!$H$4:$I$7,2,FALSE),""))</f>
        <v/>
      </c>
      <c r="L91" s="29" t="n"/>
      <c r="M91" s="32">
        <f>IF(OR(B91="",L91=""),"",(L91-B91)*24)</f>
        <v/>
      </c>
      <c r="N91" s="13">
        <f>IF(A91="","",IF(L91="","Em aberto",IF(AND(M91&lt;&gt;"",K91&lt;&gt;""),IF(M91&lt;=K91,"Sim","Não"),"")))</f>
        <v/>
      </c>
      <c r="O91" s="9" t="n"/>
      <c r="P91" s="31" t="n"/>
      <c r="Q91" s="4" t="n"/>
    </row>
    <row r="92">
      <c r="A92" s="2" t="n"/>
      <c r="B92" s="28" t="n"/>
      <c r="C92" s="4" t="n"/>
      <c r="D92" s="2" t="n"/>
      <c r="E92" s="2" t="n"/>
      <c r="F92" s="2" t="n"/>
      <c r="G92" s="4" t="n"/>
      <c r="H92" s="2" t="n"/>
      <c r="I92" s="2" t="n"/>
      <c r="J92" s="2" t="n"/>
      <c r="K92" s="5">
        <f>IF(I92="","",IFERROR(VLOOKUP(I92,'Listas e Instruções'!$H$4:$I$7,2,FALSE),""))</f>
        <v/>
      </c>
      <c r="L92" s="29" t="n"/>
      <c r="M92" s="30">
        <f>IF(OR(B92="",L92=""),"",(L92-B92)*24)</f>
        <v/>
      </c>
      <c r="N92" s="8">
        <f>IF(A92="","",IF(L92="","Em aberto",IF(AND(M92&lt;&gt;"",K92&lt;&gt;""),IF(M92&lt;=K92,"Sim","Não"),"")))</f>
        <v/>
      </c>
      <c r="O92" s="9" t="n"/>
      <c r="P92" s="31" t="n"/>
      <c r="Q92" s="4" t="n"/>
    </row>
    <row r="93">
      <c r="A93" s="2" t="n"/>
      <c r="B93" s="28" t="n"/>
      <c r="C93" s="4" t="n"/>
      <c r="D93" s="2" t="n"/>
      <c r="E93" s="2" t="n"/>
      <c r="F93" s="2" t="n"/>
      <c r="G93" s="4" t="n"/>
      <c r="H93" s="2" t="n"/>
      <c r="I93" s="2" t="n"/>
      <c r="J93" s="2" t="n"/>
      <c r="K93" s="11">
        <f>IF(I93="","",IFERROR(VLOOKUP(I93,'Listas e Instruções'!$H$4:$I$7,2,FALSE),""))</f>
        <v/>
      </c>
      <c r="L93" s="29" t="n"/>
      <c r="M93" s="32">
        <f>IF(OR(B93="",L93=""),"",(L93-B93)*24)</f>
        <v/>
      </c>
      <c r="N93" s="13">
        <f>IF(A93="","",IF(L93="","Em aberto",IF(AND(M93&lt;&gt;"",K93&lt;&gt;""),IF(M93&lt;=K93,"Sim","Não"),"")))</f>
        <v/>
      </c>
      <c r="O93" s="9" t="n"/>
      <c r="P93" s="31" t="n"/>
      <c r="Q93" s="4" t="n"/>
    </row>
    <row r="94">
      <c r="A94" s="2" t="n"/>
      <c r="B94" s="28" t="n"/>
      <c r="C94" s="4" t="n"/>
      <c r="D94" s="2" t="n"/>
      <c r="E94" s="2" t="n"/>
      <c r="F94" s="2" t="n"/>
      <c r="G94" s="4" t="n"/>
      <c r="H94" s="2" t="n"/>
      <c r="I94" s="2" t="n"/>
      <c r="J94" s="2" t="n"/>
      <c r="K94" s="5">
        <f>IF(I94="","",IFERROR(VLOOKUP(I94,'Listas e Instruções'!$H$4:$I$7,2,FALSE),""))</f>
        <v/>
      </c>
      <c r="L94" s="29" t="n"/>
      <c r="M94" s="30">
        <f>IF(OR(B94="",L94=""),"",(L94-B94)*24)</f>
        <v/>
      </c>
      <c r="N94" s="8">
        <f>IF(A94="","",IF(L94="","Em aberto",IF(AND(M94&lt;&gt;"",K94&lt;&gt;""),IF(M94&lt;=K94,"Sim","Não"),"")))</f>
        <v/>
      </c>
      <c r="O94" s="9" t="n"/>
      <c r="P94" s="31" t="n"/>
      <c r="Q94" s="4" t="n"/>
    </row>
    <row r="95">
      <c r="A95" s="2" t="n"/>
      <c r="B95" s="28" t="n"/>
      <c r="C95" s="4" t="n"/>
      <c r="D95" s="2" t="n"/>
      <c r="E95" s="2" t="n"/>
      <c r="F95" s="2" t="n"/>
      <c r="G95" s="4" t="n"/>
      <c r="H95" s="2" t="n"/>
      <c r="I95" s="2" t="n"/>
      <c r="J95" s="2" t="n"/>
      <c r="K95" s="11">
        <f>IF(I95="","",IFERROR(VLOOKUP(I95,'Listas e Instruções'!$H$4:$I$7,2,FALSE),""))</f>
        <v/>
      </c>
      <c r="L95" s="29" t="n"/>
      <c r="M95" s="32">
        <f>IF(OR(B95="",L95=""),"",(L95-B95)*24)</f>
        <v/>
      </c>
      <c r="N95" s="13">
        <f>IF(A95="","",IF(L95="","Em aberto",IF(AND(M95&lt;&gt;"",K95&lt;&gt;""),IF(M95&lt;=K95,"Sim","Não"),"")))</f>
        <v/>
      </c>
      <c r="O95" s="9" t="n"/>
      <c r="P95" s="31" t="n"/>
      <c r="Q95" s="4" t="n"/>
    </row>
    <row r="96">
      <c r="A96" s="2" t="n"/>
      <c r="B96" s="28" t="n"/>
      <c r="C96" s="4" t="n"/>
      <c r="D96" s="2" t="n"/>
      <c r="E96" s="2" t="n"/>
      <c r="F96" s="2" t="n"/>
      <c r="G96" s="4" t="n"/>
      <c r="H96" s="2" t="n"/>
      <c r="I96" s="2" t="n"/>
      <c r="J96" s="2" t="n"/>
      <c r="K96" s="5">
        <f>IF(I96="","",IFERROR(VLOOKUP(I96,'Listas e Instruções'!$H$4:$I$7,2,FALSE),""))</f>
        <v/>
      </c>
      <c r="L96" s="29" t="n"/>
      <c r="M96" s="30">
        <f>IF(OR(B96="",L96=""),"",(L96-B96)*24)</f>
        <v/>
      </c>
      <c r="N96" s="8">
        <f>IF(A96="","",IF(L96="","Em aberto",IF(AND(M96&lt;&gt;"",K96&lt;&gt;""),IF(M96&lt;=K96,"Sim","Não"),"")))</f>
        <v/>
      </c>
      <c r="O96" s="9" t="n"/>
      <c r="P96" s="31" t="n"/>
      <c r="Q96" s="4" t="n"/>
    </row>
    <row r="97">
      <c r="A97" s="2" t="n"/>
      <c r="B97" s="28" t="n"/>
      <c r="C97" s="4" t="n"/>
      <c r="D97" s="2" t="n"/>
      <c r="E97" s="2" t="n"/>
      <c r="F97" s="2" t="n"/>
      <c r="G97" s="4" t="n"/>
      <c r="H97" s="2" t="n"/>
      <c r="I97" s="2" t="n"/>
      <c r="J97" s="2" t="n"/>
      <c r="K97" s="11">
        <f>IF(I97="","",IFERROR(VLOOKUP(I97,'Listas e Instruções'!$H$4:$I$7,2,FALSE),""))</f>
        <v/>
      </c>
      <c r="L97" s="29" t="n"/>
      <c r="M97" s="32">
        <f>IF(OR(B97="",L97=""),"",(L97-B97)*24)</f>
        <v/>
      </c>
      <c r="N97" s="13">
        <f>IF(A97="","",IF(L97="","Em aberto",IF(AND(M97&lt;&gt;"",K97&lt;&gt;""),IF(M97&lt;=K97,"Sim","Não"),"")))</f>
        <v/>
      </c>
      <c r="O97" s="9" t="n"/>
      <c r="P97" s="31" t="n"/>
      <c r="Q97" s="4" t="n"/>
    </row>
    <row r="98">
      <c r="A98" s="2" t="n"/>
      <c r="B98" s="28" t="n"/>
      <c r="C98" s="4" t="n"/>
      <c r="D98" s="2" t="n"/>
      <c r="E98" s="2" t="n"/>
      <c r="F98" s="2" t="n"/>
      <c r="G98" s="4" t="n"/>
      <c r="H98" s="2" t="n"/>
      <c r="I98" s="2" t="n"/>
      <c r="J98" s="2" t="n"/>
      <c r="K98" s="5">
        <f>IF(I98="","",IFERROR(VLOOKUP(I98,'Listas e Instruções'!$H$4:$I$7,2,FALSE),""))</f>
        <v/>
      </c>
      <c r="L98" s="29" t="n"/>
      <c r="M98" s="30">
        <f>IF(OR(B98="",L98=""),"",(L98-B98)*24)</f>
        <v/>
      </c>
      <c r="N98" s="8">
        <f>IF(A98="","",IF(L98="","Em aberto",IF(AND(M98&lt;&gt;"",K98&lt;&gt;""),IF(M98&lt;=K98,"Sim","Não"),"")))</f>
        <v/>
      </c>
      <c r="O98" s="9" t="n"/>
      <c r="P98" s="31" t="n"/>
      <c r="Q98" s="4" t="n"/>
    </row>
    <row r="99">
      <c r="A99" s="2" t="n"/>
      <c r="B99" s="28" t="n"/>
      <c r="C99" s="4" t="n"/>
      <c r="D99" s="2" t="n"/>
      <c r="E99" s="2" t="n"/>
      <c r="F99" s="2" t="n"/>
      <c r="G99" s="4" t="n"/>
      <c r="H99" s="2" t="n"/>
      <c r="I99" s="2" t="n"/>
      <c r="J99" s="2" t="n"/>
      <c r="K99" s="11">
        <f>IF(I99="","",IFERROR(VLOOKUP(I99,'Listas e Instruções'!$H$4:$I$7,2,FALSE),""))</f>
        <v/>
      </c>
      <c r="L99" s="29" t="n"/>
      <c r="M99" s="32">
        <f>IF(OR(B99="",L99=""),"",(L99-B99)*24)</f>
        <v/>
      </c>
      <c r="N99" s="13">
        <f>IF(A99="","",IF(L99="","Em aberto",IF(AND(M99&lt;&gt;"",K99&lt;&gt;""),IF(M99&lt;=K99,"Sim","Não"),"")))</f>
        <v/>
      </c>
      <c r="O99" s="9" t="n"/>
      <c r="P99" s="31" t="n"/>
      <c r="Q99" s="4" t="n"/>
    </row>
    <row r="100">
      <c r="A100" s="2" t="n"/>
      <c r="B100" s="28" t="n"/>
      <c r="C100" s="4" t="n"/>
      <c r="D100" s="2" t="n"/>
      <c r="E100" s="2" t="n"/>
      <c r="F100" s="2" t="n"/>
      <c r="G100" s="4" t="n"/>
      <c r="H100" s="2" t="n"/>
      <c r="I100" s="2" t="n"/>
      <c r="J100" s="2" t="n"/>
      <c r="K100" s="5">
        <f>IF(I100="","",IFERROR(VLOOKUP(I100,'Listas e Instruções'!$H$4:$I$7,2,FALSE),""))</f>
        <v/>
      </c>
      <c r="L100" s="29" t="n"/>
      <c r="M100" s="30">
        <f>IF(OR(B100="",L100=""),"",(L100-B100)*24)</f>
        <v/>
      </c>
      <c r="N100" s="8">
        <f>IF(A100="","",IF(L100="","Em aberto",IF(AND(M100&lt;&gt;"",K100&lt;&gt;""),IF(M100&lt;=K100,"Sim","Não"),"")))</f>
        <v/>
      </c>
      <c r="O100" s="9" t="n"/>
      <c r="P100" s="31" t="n"/>
      <c r="Q100" s="4" t="n"/>
    </row>
    <row r="101">
      <c r="A101" s="2" t="n"/>
      <c r="B101" s="28" t="n"/>
      <c r="C101" s="4" t="n"/>
      <c r="D101" s="2" t="n"/>
      <c r="E101" s="2" t="n"/>
      <c r="F101" s="2" t="n"/>
      <c r="G101" s="4" t="n"/>
      <c r="H101" s="2" t="n"/>
      <c r="I101" s="2" t="n"/>
      <c r="J101" s="2" t="n"/>
      <c r="K101" s="11">
        <f>IF(I101="","",IFERROR(VLOOKUP(I101,'Listas e Instruções'!$H$4:$I$7,2,FALSE),""))</f>
        <v/>
      </c>
      <c r="L101" s="29" t="n"/>
      <c r="M101" s="32">
        <f>IF(OR(B101="",L101=""),"",(L101-B101)*24)</f>
        <v/>
      </c>
      <c r="N101" s="13">
        <f>IF(A101="","",IF(L101="","Em aberto",IF(AND(M101&lt;&gt;"",K101&lt;&gt;""),IF(M101&lt;=K101,"Sim","Não"),"")))</f>
        <v/>
      </c>
      <c r="O101" s="9" t="n"/>
      <c r="P101" s="31" t="n"/>
      <c r="Q101" s="4" t="n"/>
    </row>
  </sheetData>
  <autoFilter ref="A1:Q101"/>
  <conditionalFormatting sqref="N2:N101">
    <cfRule type="expression" priority="1" dxfId="0" stopIfTrue="1">
      <formula>$N2="Sim"</formula>
    </cfRule>
    <cfRule type="expression" priority="2" dxfId="1" stopIfTrue="1">
      <formula>$N2="Não"</formula>
    </cfRule>
  </conditionalFormatting>
  <conditionalFormatting sqref="J2:J101">
    <cfRule type="expression" priority="3" dxfId="2" stopIfTrue="1">
      <formula>$J2="Pendente"</formula>
    </cfRule>
    <cfRule type="expression" priority="4" dxfId="2" stopIfTrue="1">
      <formula>$J2="Em andamento"</formula>
    </cfRule>
  </conditionalFormatting>
  <conditionalFormatting sqref="I2:I101">
    <cfRule type="expression" priority="5" dxfId="3" stopIfTrue="1">
      <formula>$I2="Crítica"</formula>
    </cfRule>
  </conditionalFormatting>
  <dataValidations count="6">
    <dataValidation sqref="E2:E101" showErrorMessage="1" showInputMessage="1" allowBlank="1" errorTitle="Canal não reconhecido" error="Escolha um canal disponível na lista." promptTitle="Escolha o canal" prompt="Selecione o canal utilizado pelo cliente." type="list">
      <formula1>'Listas e Instruções'!$A$4:$A$7</formula1>
    </dataValidation>
    <dataValidation sqref="F2:F101" showErrorMessage="1" showInputMessage="1" allowBlank="1" errorTitle="Categoria não reconhecida" error="Escolha uma categoria disponível na lista." type="list">
      <formula1>'Listas e Instruções'!$B$4:$B$7</formula1>
    </dataValidation>
    <dataValidation sqref="H2:H101" showErrorMessage="1" showInputMessage="1" allowBlank="1" errorTitle="Responsável não reconhecido" error="Escolha um responsável disponível na lista." type="list">
      <formula1>'Listas e Instruções'!$E$4:$E$6</formula1>
    </dataValidation>
    <dataValidation sqref="I2:I101" showErrorMessage="1" showInputMessage="1" allowBlank="1" errorTitle="Prioridade não reconhecida" error="Escolha uma prioridade disponível na lista." type="list">
      <formula1>'Listas e Instruções'!$C$4:$C$7</formula1>
    </dataValidation>
    <dataValidation sqref="J2:J101" showErrorMessage="1" showInputMessage="1" allowBlank="1" errorTitle="Status não reconhecido" error="Escolha um status disponível na lista." type="list">
      <formula1>'Listas e Instruções'!$D$4:$D$6</formula1>
    </dataValidation>
    <dataValidation sqref="O2:O101" showErrorMessage="1" showInputMessage="1" allowBlank="1" errorTitle="Avaliação inválida" error="Escolha uma nota de 1 a 5." type="list">
      <formula1>"1,2,3,4,5"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6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19" customWidth="1" min="4" max="4"/>
    <col width="30.08" customWidth="1" min="5" max="5"/>
    <col width="14" customWidth="1" min="6" max="6"/>
    <col width="20" customWidth="1" min="7" max="7"/>
    <col width="30.08" customWidth="1" min="8" max="8"/>
    <col width="14" customWidth="1" min="9" max="9"/>
    <col width="21" customWidth="1" min="10" max="10"/>
    <col width="30.08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30" customHeight="1">
      <c r="A1" s="37" t="inlineStr">
        <is>
          <t>Painel executivo de atendimento</t>
        </is>
      </c>
    </row>
    <row r="2">
      <c r="A2" s="38" t="inlineStr">
        <is>
          <t>Acompanhe volume, prazo de SLA, satisfação e oportunidades comerciais.</t>
        </is>
      </c>
    </row>
    <row r="3">
      <c r="A3" s="39" t="inlineStr">
        <is>
          <t>Total de Atendimentos</t>
        </is>
      </c>
      <c r="B3" s="40">
        <f>COUNTA('Atendimentos'!$A$2:$A$101)</f>
        <v/>
      </c>
      <c r="D3" s="41" t="inlineStr">
        <is>
          <t>Status</t>
        </is>
      </c>
      <c r="E3" s="41" t="inlineStr">
        <is>
          <t>Quantidade</t>
        </is>
      </c>
      <c r="G3" s="41" t="inlineStr">
        <is>
          <t>Categoria</t>
        </is>
      </c>
      <c r="H3" s="41" t="inlineStr">
        <is>
          <t>Quantidade</t>
        </is>
      </c>
      <c r="J3" s="41" t="inlineStr">
        <is>
          <t>Responsável</t>
        </is>
      </c>
      <c r="K3" s="41" t="inlineStr">
        <is>
          <t>Quantidade</t>
        </is>
      </c>
    </row>
    <row r="4">
      <c r="A4" s="39" t="inlineStr">
        <is>
          <t>Atendimentos Concluídos</t>
        </is>
      </c>
      <c r="B4" s="40">
        <f>COUNTIF('Atendimentos'!$J$2:$J$101,"Concluído")</f>
        <v/>
      </c>
      <c r="D4" s="42" t="inlineStr">
        <is>
          <t>Concluído</t>
        </is>
      </c>
      <c r="E4" s="42">
        <f>COUNTIF('Atendimentos'!$J$2:$J$101,D4)</f>
        <v/>
      </c>
      <c r="G4" s="42" t="inlineStr">
        <is>
          <t>Suporte Técnico</t>
        </is>
      </c>
      <c r="H4" s="42">
        <f>COUNTIF('Atendimentos'!$F$2:$F$101,G4)</f>
        <v/>
      </c>
      <c r="J4" s="42" t="inlineStr">
        <is>
          <t>Camila Ferreira</t>
        </is>
      </c>
      <c r="K4" s="42">
        <f>COUNTIF('Atendimentos'!$H$2:$H$101,J4)</f>
        <v/>
      </c>
    </row>
    <row r="5">
      <c r="A5" s="39" t="inlineStr">
        <is>
          <t>Atendimentos em Aberto</t>
        </is>
      </c>
      <c r="B5" s="40">
        <f>COUNTIF('Atendimentos'!$N$2:$N$101,"Em aberto")</f>
        <v/>
      </c>
      <c r="D5" s="43" t="inlineStr">
        <is>
          <t>Em andamento</t>
        </is>
      </c>
      <c r="E5" s="43">
        <f>COUNTIF('Atendimentos'!$J$2:$J$101,D5)</f>
        <v/>
      </c>
      <c r="G5" s="43" t="inlineStr">
        <is>
          <t>Financeiro</t>
        </is>
      </c>
      <c r="H5" s="43">
        <f>COUNTIF('Atendimentos'!$F$2:$F$101,G5)</f>
        <v/>
      </c>
      <c r="J5" s="43" t="inlineStr">
        <is>
          <t>Rafael Almeida</t>
        </is>
      </c>
      <c r="K5" s="43">
        <f>COUNTIF('Atendimentos'!$H$2:$H$101,J5)</f>
        <v/>
      </c>
    </row>
    <row r="6">
      <c r="A6" s="39" t="inlineStr">
        <is>
          <t>% SLA Cumprido</t>
        </is>
      </c>
      <c r="B6" s="44">
        <f>IFERROR(COUNTIF('Atendimentos'!$N$2:$N$101,"Sim")/COUNTIF('Atendimentos'!$N$2:$N$101,"&lt;&gt;Em aberto"),0)</f>
        <v/>
      </c>
      <c r="D6" s="42" t="inlineStr">
        <is>
          <t>Pendente</t>
        </is>
      </c>
      <c r="E6" s="42">
        <f>COUNTIF('Atendimentos'!$J$2:$J$101,D6)</f>
        <v/>
      </c>
      <c r="G6" s="42" t="inlineStr">
        <is>
          <t>Comercial</t>
        </is>
      </c>
      <c r="H6" s="42">
        <f>COUNTIF('Atendimentos'!$F$2:$F$101,G6)</f>
        <v/>
      </c>
      <c r="J6" s="42" t="inlineStr">
        <is>
          <t>Juliana Costa</t>
        </is>
      </c>
      <c r="K6" s="42">
        <f>COUNTIF('Atendimentos'!$H$2:$H$101,J6)</f>
        <v/>
      </c>
    </row>
    <row r="7">
      <c r="A7" s="39" t="inlineStr">
        <is>
          <t>Tempo Médio de Resolução (h)</t>
        </is>
      </c>
      <c r="B7" s="45">
        <f>IFERROR(AVERAGE('Atendimentos'!$M$2:$M$101),0)</f>
        <v/>
      </c>
      <c r="G7" s="43" t="inlineStr">
        <is>
          <t>LGPD</t>
        </is>
      </c>
      <c r="H7" s="43">
        <f>COUNTIF('Atendimentos'!$F$2:$F$101,G7)</f>
        <v/>
      </c>
    </row>
    <row r="8">
      <c r="A8" s="39" t="inlineStr">
        <is>
          <t>Avaliação Média</t>
        </is>
      </c>
      <c r="B8" s="45">
        <f>IFERROR(AVERAGE('Atendimentos'!$O$2:$O$101),0)</f>
        <v/>
      </c>
    </row>
    <row r="9">
      <c r="A9" s="39" t="inlineStr">
        <is>
          <t>Valor Total de Oportunidades</t>
        </is>
      </c>
      <c r="B9" s="46">
        <f>SUM('Atendimentos'!$P$2:$P$101)</f>
        <v/>
      </c>
    </row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</sheetData>
  <mergeCells count="1">
    <mergeCell ref="A1:K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55" zoomScaleNormal="5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58" customWidth="1" min="2" max="2"/>
    <col width="10.8" customWidth="1" min="3" max="3"/>
    <col width="62" customWidth="1" min="4" max="4"/>
    <col width="22" customWidth="1" min="5" max="5"/>
    <col width="10" customWidth="1" min="6" max="6"/>
    <col width="10" customWidth="1" min="7" max="7"/>
    <col width="16" customWidth="1" min="8" max="8"/>
    <col width="18" customWidth="1" min="9" max="9"/>
  </cols>
  <sheetData>
    <row r="1" ht="30" customHeight="1">
      <c r="A1" s="21" t="inlineStr">
        <is>
          <t>Listas de apoio e orientações de preenchimento</t>
        </is>
      </c>
      <c r="B1" s="22" t="n"/>
      <c r="C1" s="22" t="n"/>
      <c r="D1" s="22" t="n"/>
      <c r="E1" s="22" t="n"/>
      <c r="F1" s="22" t="n"/>
      <c r="G1" s="22" t="n"/>
      <c r="H1" s="22" t="n"/>
      <c r="I1" s="23" t="n"/>
    </row>
    <row r="2"/>
    <row r="3" ht="32" customHeight="1">
      <c r="A3" s="47" t="inlineStr">
        <is>
          <t>Canal</t>
        </is>
      </c>
      <c r="B3" s="47" t="inlineStr">
        <is>
          <t>Categoria</t>
        </is>
      </c>
      <c r="C3" s="47" t="inlineStr">
        <is>
          <t>Prioridade</t>
        </is>
      </c>
      <c r="D3" s="47" t="inlineStr">
        <is>
          <t>Status</t>
        </is>
      </c>
      <c r="E3" s="47" t="inlineStr">
        <is>
          <t>Responsável</t>
        </is>
      </c>
      <c r="F3" s="48" t="n"/>
      <c r="G3" s="48" t="n"/>
      <c r="H3" s="47" t="inlineStr">
        <is>
          <t>Prioridade</t>
        </is>
      </c>
      <c r="I3" s="47" t="inlineStr">
        <is>
          <t>SLA padrão (h)</t>
        </is>
      </c>
    </row>
    <row r="4">
      <c r="A4" s="13" t="inlineStr">
        <is>
          <t>WhatsApp</t>
        </is>
      </c>
      <c r="B4" s="13" t="inlineStr">
        <is>
          <t>Suporte Técnico</t>
        </is>
      </c>
      <c r="C4" s="13" t="inlineStr">
        <is>
          <t>Baixa</t>
        </is>
      </c>
      <c r="D4" s="13" t="inlineStr">
        <is>
          <t>Pendente</t>
        </is>
      </c>
      <c r="E4" s="13" t="inlineStr">
        <is>
          <t>Camila Ferreira</t>
        </is>
      </c>
      <c r="H4" s="13" t="inlineStr">
        <is>
          <t>Baixa</t>
        </is>
      </c>
      <c r="I4" s="13" t="n">
        <v>48</v>
      </c>
    </row>
    <row r="5">
      <c r="A5" s="13" t="inlineStr">
        <is>
          <t>E-mail</t>
        </is>
      </c>
      <c r="B5" s="13" t="inlineStr">
        <is>
          <t>Financeiro</t>
        </is>
      </c>
      <c r="C5" s="13" t="inlineStr">
        <is>
          <t>Média</t>
        </is>
      </c>
      <c r="D5" s="13" t="inlineStr">
        <is>
          <t>Em andamento</t>
        </is>
      </c>
      <c r="E5" s="13" t="inlineStr">
        <is>
          <t>Rafael Almeida</t>
        </is>
      </c>
      <c r="H5" s="13" t="inlineStr">
        <is>
          <t>Média</t>
        </is>
      </c>
      <c r="I5" s="13" t="n">
        <v>24</v>
      </c>
    </row>
    <row r="6">
      <c r="A6" s="13" t="inlineStr">
        <is>
          <t>Telefone</t>
        </is>
      </c>
      <c r="B6" s="13" t="inlineStr">
        <is>
          <t>Comercial</t>
        </is>
      </c>
      <c r="C6" s="13" t="inlineStr">
        <is>
          <t>Alta</t>
        </is>
      </c>
      <c r="D6" s="13" t="inlineStr">
        <is>
          <t>Concluído</t>
        </is>
      </c>
      <c r="E6" s="13" t="inlineStr">
        <is>
          <t>Juliana Costa</t>
        </is>
      </c>
      <c r="H6" s="13" t="inlineStr">
        <is>
          <t>Alta</t>
        </is>
      </c>
      <c r="I6" s="13" t="n">
        <v>8</v>
      </c>
    </row>
    <row r="7">
      <c r="A7" s="13" t="inlineStr">
        <is>
          <t>Portal</t>
        </is>
      </c>
      <c r="B7" s="13" t="inlineStr">
        <is>
          <t>LGPD</t>
        </is>
      </c>
      <c r="C7" s="13" t="inlineStr">
        <is>
          <t>Crítica</t>
        </is>
      </c>
      <c r="H7" s="13" t="inlineStr">
        <is>
          <t>Crítica</t>
        </is>
      </c>
      <c r="I7" s="13" t="n">
        <v>4</v>
      </c>
    </row>
    <row r="8"/>
    <row r="9"/>
    <row r="10" ht="30" customHeight="1">
      <c r="A10" s="1" t="inlineStr">
        <is>
          <t>Campo</t>
        </is>
      </c>
      <c r="B10" s="1" t="inlineStr">
        <is>
          <t>Como preencher</t>
        </is>
      </c>
      <c r="D10" s="1" t="inlineStr">
        <is>
          <t>Passos de uso</t>
        </is>
      </c>
    </row>
    <row r="11" ht="30" customHeight="1">
      <c r="A11" s="25" t="inlineStr">
        <is>
          <t>ID Atendimento</t>
        </is>
      </c>
      <c r="B11" s="25" t="inlineStr">
        <is>
          <t>Informe um código único, por exemplo: ATD-2026-011.</t>
        </is>
      </c>
      <c r="D11" s="26" t="inlineStr">
        <is>
          <t>1. Registre cada novo contato em uma linha da aba Atendimentos.</t>
        </is>
      </c>
    </row>
    <row r="12" ht="30" customHeight="1">
      <c r="A12" s="27" t="inlineStr">
        <is>
          <t>Data de Abertura</t>
        </is>
      </c>
      <c r="B12" s="27" t="inlineStr">
        <is>
          <t>Registre a data em que o cliente iniciou o contato.</t>
        </is>
      </c>
      <c r="D12" s="26" t="inlineStr">
        <is>
          <t>2. Preencha a data/hora de conclusão somente quando o atendimento for finalizado.</t>
        </is>
      </c>
    </row>
    <row r="13" ht="30" customHeight="1">
      <c r="A13" s="25" t="inlineStr">
        <is>
          <t>Cliente</t>
        </is>
      </c>
      <c r="B13" s="25" t="inlineStr">
        <is>
          <t>Informe o nome completo ou a razão social do cliente.</t>
        </is>
      </c>
      <c r="D13" s="26" t="inlineStr">
        <is>
          <t>3. Atualize status, prioridade, responsável e avaliação após cada interação.</t>
        </is>
      </c>
    </row>
    <row r="14" ht="30" customHeight="1">
      <c r="A14" s="27" t="inlineStr">
        <is>
          <t>Cidade/UF</t>
        </is>
      </c>
      <c r="B14" s="27" t="inlineStr">
        <is>
          <t>Use o padrão Cidade/UF, por exemplo: São Paulo/SP.</t>
        </is>
      </c>
      <c r="D14" s="26" t="inlineStr">
        <is>
          <t>4. Utilize o Dashboard para acompanhar SLA, produtividade, satisfação e oportunidades comerciais.</t>
        </is>
      </c>
    </row>
    <row r="15" ht="30" customHeight="1">
      <c r="A15" s="25" t="inlineStr">
        <is>
          <t>Canal</t>
        </is>
      </c>
      <c r="B15" s="25" t="inlineStr">
        <is>
          <t>Selecione o meio usado pelo cliente para o atendimento.</t>
        </is>
      </c>
    </row>
    <row r="16" ht="30" customHeight="1">
      <c r="A16" s="27" t="inlineStr">
        <is>
          <t>Categoria</t>
        </is>
      </c>
      <c r="B16" s="27" t="inlineStr">
        <is>
          <t>Escolha a área responsável pela solicitação.</t>
        </is>
      </c>
    </row>
    <row r="17" ht="30" customHeight="1">
      <c r="A17" s="25" t="inlineStr">
        <is>
          <t>Assunto</t>
        </is>
      </c>
      <c r="B17" s="25" t="inlineStr">
        <is>
          <t>Descreva de forma objetiva o principal tema do contato.</t>
        </is>
      </c>
    </row>
    <row r="18" ht="30" customHeight="1">
      <c r="A18" s="27" t="inlineStr">
        <is>
          <t>Responsável</t>
        </is>
      </c>
      <c r="B18" s="27" t="inlineStr">
        <is>
          <t>Selecione quem acompanhará o atendimento.</t>
        </is>
      </c>
    </row>
    <row r="19" ht="30" customHeight="1">
      <c r="A19" s="25" t="inlineStr">
        <is>
          <t>Prioridade</t>
        </is>
      </c>
      <c r="B19" s="25" t="inlineStr">
        <is>
          <t>Classifique o impacto: Baixa, Média, Alta ou Crítica.</t>
        </is>
      </c>
    </row>
    <row r="20" ht="30" customHeight="1">
      <c r="A20" s="27" t="inlineStr">
        <is>
          <t>Status</t>
        </is>
      </c>
      <c r="B20" s="27" t="inlineStr">
        <is>
          <t>Atualize como Pendente, Em andamento ou Concluído.</t>
        </is>
      </c>
    </row>
    <row r="21" ht="30" customHeight="1">
      <c r="A21" s="25" t="inlineStr">
        <is>
          <t>Prazo SLA (h)</t>
        </is>
      </c>
      <c r="B21" s="25" t="inlineStr">
        <is>
          <t>Preenchido automaticamente conforme a prioridade selecionada.</t>
        </is>
      </c>
    </row>
    <row r="22" ht="30" customHeight="1">
      <c r="A22" s="27" t="inlineStr">
        <is>
          <t>Data/Hora de Conclusão</t>
        </is>
      </c>
      <c r="B22" s="27" t="inlineStr">
        <is>
          <t>Preencha somente quando o atendimento estiver finalizado.</t>
        </is>
      </c>
    </row>
    <row r="23" ht="30" customHeight="1">
      <c r="A23" s="25" t="inlineStr">
        <is>
          <t>Tempo de Resolução (h)</t>
        </is>
      </c>
      <c r="B23" s="25" t="inlineStr">
        <is>
          <t>Calculado automaticamente a partir das datas informadas.</t>
        </is>
      </c>
    </row>
    <row r="24" ht="30" customHeight="1">
      <c r="A24" s="27" t="inlineStr">
        <is>
          <t>SLA Cumprido?</t>
        </is>
      </c>
      <c r="B24" s="27" t="inlineStr">
        <is>
          <t>Calculado automaticamente com base no prazo e na conclusão.</t>
        </is>
      </c>
    </row>
    <row r="25" ht="30" customHeight="1">
      <c r="A25" s="25" t="inlineStr">
        <is>
          <t>Avaliação do Cliente</t>
        </is>
      </c>
      <c r="B25" s="25" t="inlineStr">
        <is>
          <t>Selecione uma nota de 1 a 5 após o encerramento.</t>
        </is>
      </c>
    </row>
    <row r="26" ht="30" customHeight="1">
      <c r="A26" s="27" t="inlineStr">
        <is>
          <t>Valor do Atendimento</t>
        </is>
      </c>
      <c r="B26" s="27" t="inlineStr">
        <is>
          <t>Informe o valor estimado ou confirmado da oportunidade.</t>
        </is>
      </c>
    </row>
    <row r="27" ht="30" customHeight="1">
      <c r="A27" s="25" t="inlineStr">
        <is>
          <t>Observações</t>
        </is>
      </c>
      <c r="B27" s="25" t="inlineStr">
        <is>
          <t>Registre próximos passos, contexto e retorno combinado.</t>
        </is>
      </c>
    </row>
  </sheetData>
  <mergeCells count="1">
    <mergeCell ref="A1:I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2026-09-07T12:16:13Z</dcterms:created>
  <dcterms:modified xmlns:dcterms="http://purl.org/dc/terms/" xmlns:xsi="http://www.w3.org/2001/XMLSchema-instance" xsi:type="dcterms:W3CDTF">2026-09-07T12:16:13Z</dcterms:modified>
</cp:coreProperties>
</file>