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tos" sheetId="1" state="visible" r:id="rId1"/>
    <sheet xmlns:r="http://schemas.openxmlformats.org/officeDocument/2006/relationships" name="Movimentações" sheetId="2" state="visible" r:id="rId2"/>
    <sheet xmlns:r="http://schemas.openxmlformats.org/officeDocument/2006/relationships" name="Dashboard" sheetId="3" state="visible" r:id="rId3"/>
    <sheet xmlns:r="http://schemas.openxmlformats.org/officeDocument/2006/relationships" name="Instruçõ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&quot;R$&quot; #.##0,00"/>
    <numFmt numFmtId="165" formatCode="DD/MM/AAAA"/>
  </numFmts>
  <fonts count="6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b val="1"/>
      <color rgb="00FFFFFF"/>
      <sz val="11"/>
    </font>
    <font>
      <name val="Calibri"/>
      <b val="1"/>
      <sz val="11"/>
    </font>
    <font>
      <b val="1"/>
      <color rgb="00FFFFFF"/>
    </font>
    <font>
      <name val="Calibri"/>
      <sz val="11"/>
    </font>
  </fonts>
  <fills count="7">
    <fill>
      <patternFill/>
    </fill>
    <fill>
      <patternFill patternType="gray125"/>
    </fill>
    <fill>
      <patternFill patternType="solid">
        <fgColor rgb="000F766E"/>
        <bgColor rgb="000F766E"/>
      </patternFill>
    </fill>
    <fill>
      <patternFill patternType="solid">
        <fgColor rgb="00F0FDFA"/>
        <bgColor rgb="00F0FDFA"/>
      </patternFill>
    </fill>
    <fill>
      <patternFill patternType="solid">
        <fgColor rgb="00FFFBEB"/>
        <bgColor rgb="00FFFBEB"/>
      </patternFill>
    </fill>
    <fill>
      <patternFill patternType="solid">
        <fgColor rgb="00FFFFFF"/>
        <bgColor rgb="00FFFFFF"/>
      </patternFill>
    </fill>
    <fill>
      <patternFill patternType="solid">
        <fgColor rgb="0014B8A6"/>
        <bgColor rgb="0014B8A6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  <border>
      <left/>
      <right/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0" fillId="3" borderId="1" applyAlignment="1" pivotButton="0" quotePrefix="0" xfId="0">
      <alignment horizontal="center" vertical="center"/>
    </xf>
    <xf numFmtId="0" fontId="0" fillId="3" borderId="1" applyAlignment="1" pivotButton="0" quotePrefix="0" xfId="0">
      <alignment horizontal="left" vertical="center"/>
    </xf>
    <xf numFmtId="0" fontId="0" fillId="4" borderId="1" applyAlignment="1" pivotButton="0" quotePrefix="0" xfId="0">
      <alignment horizontal="center" vertical="center"/>
    </xf>
    <xf numFmtId="164" fontId="0" fillId="4" borderId="1" applyAlignment="1" pivotButton="0" quotePrefix="0" xfId="0">
      <alignment horizontal="right" vertical="center"/>
    </xf>
    <xf numFmtId="164" fontId="0" fillId="3" borderId="1" applyAlignment="1" pivotButton="0" quotePrefix="0" xfId="0">
      <alignment horizontal="right" vertical="center"/>
    </xf>
    <xf numFmtId="0" fontId="0" fillId="5" borderId="1" applyAlignment="1" pivotButton="0" quotePrefix="0" xfId="0">
      <alignment horizontal="center" vertical="center"/>
    </xf>
    <xf numFmtId="0" fontId="0" fillId="5" borderId="1" applyAlignment="1" pivotButton="0" quotePrefix="0" xfId="0">
      <alignment horizontal="left" vertical="center"/>
    </xf>
    <xf numFmtId="164" fontId="0" fillId="5" borderId="1" applyAlignment="1" pivotButton="0" quotePrefix="0" xfId="0">
      <alignment horizontal="right" vertical="center"/>
    </xf>
    <xf numFmtId="0" fontId="4" fillId="6" borderId="1" applyAlignment="1" pivotButton="0" quotePrefix="0" xfId="0">
      <alignment horizontal="center" vertical="center"/>
    </xf>
    <xf numFmtId="0" fontId="4" fillId="6" borderId="1" pivotButton="0" quotePrefix="0" xfId="0"/>
    <xf numFmtId="164" fontId="4" fillId="6" borderId="1" pivotButton="0" quotePrefix="0" xfId="0"/>
    <xf numFmtId="165" fontId="0" fillId="3" borderId="1" applyAlignment="1" pivotButton="0" quotePrefix="0" xfId="0">
      <alignment horizontal="center" vertical="center"/>
    </xf>
    <xf numFmtId="0" fontId="0" fillId="4" borderId="1" applyAlignment="1" pivotButton="0" quotePrefix="0" xfId="0">
      <alignment horizontal="left" vertical="center"/>
    </xf>
    <xf numFmtId="165" fontId="0" fillId="5" borderId="1" applyAlignment="1" pivotButton="0" quotePrefix="0" xfId="0">
      <alignment horizontal="center" vertical="center"/>
    </xf>
    <xf numFmtId="0" fontId="2" fillId="6" borderId="0" applyAlignment="1" pivotButton="0" quotePrefix="0" xfId="0">
      <alignment horizontal="center" vertical="center"/>
    </xf>
    <xf numFmtId="0" fontId="3" fillId="3" borderId="1" pivotButton="0" quotePrefix="0" xfId="0"/>
    <xf numFmtId="1" fontId="0" fillId="3" borderId="1" applyAlignment="1" pivotButton="0" quotePrefix="0" xfId="0">
      <alignment horizontal="right" vertical="center"/>
    </xf>
    <xf numFmtId="0" fontId="3" fillId="0" borderId="1" pivotButton="0" quotePrefix="0" xfId="0"/>
    <xf numFmtId="0" fontId="0" fillId="0" borderId="1" pivotButton="0" quotePrefix="0" xfId="0"/>
    <xf numFmtId="0" fontId="4" fillId="6" borderId="1" applyAlignment="1" pivotButton="0" quotePrefix="0" xfId="0">
      <alignment horizontal="left" vertical="top"/>
    </xf>
    <xf numFmtId="0" fontId="5" fillId="0" borderId="1" applyAlignment="1" pivotButton="0" quotePrefix="0" xfId="0">
      <alignment horizontal="left" vertical="top" wrapText="1"/>
    </xf>
    <xf numFmtId="0" fontId="0" fillId="0" borderId="4" pivotButton="0" quotePrefix="0" xfId="0"/>
    <xf numFmtId="165" fontId="0" fillId="3" borderId="1" applyAlignment="1" pivotButton="0" quotePrefix="0" xfId="0">
      <alignment horizontal="center" vertical="center"/>
    </xf>
    <xf numFmtId="165" fontId="0" fillId="5" borderId="1" applyAlignment="1" pivotButton="0" quotePrefix="0" xfId="0">
      <alignment horizontal="center" vertical="center"/>
    </xf>
    <xf numFmtId="0" fontId="0" fillId="0" borderId="5" pivotButton="0" quotePrefix="0" xfId="0"/>
  </cellXfs>
  <cellStyles count="1">
    <cellStyle name="Normal" xfId="0" builtinId="0" hidden="0"/>
  </cellStyles>
  <dxfs count="2">
    <dxf>
      <font>
        <b val="1"/>
        <color rgb="00DC2626"/>
      </font>
      <fill>
        <patternFill patternType="solid">
          <fgColor rgb="00FCA5A5"/>
          <bgColor rgb="00FCA5A5"/>
        </patternFill>
      </fill>
    </dxf>
    <dxf>
      <font>
        <b val="1"/>
        <color rgb="0022C55E"/>
      </font>
      <fill>
        <patternFill patternType="solid">
          <fgColor rgb="00BBF7D0"/>
          <bgColor rgb="00BBF7D0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Estoque Atual por Produto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'Dashboard'!E4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'Dashboard'!$D$5:$D$14</f>
            </numRef>
          </cat>
          <val>
            <numRef>
              <f>'Dashboard'!$E$5:$E$14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Produto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Unidades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Entradas vs Saídas</a:t>
            </a:r>
          </a:p>
        </rich>
      </tx>
    </title>
    <plotArea>
      <pieChart>
        <varyColors val="1"/>
        <ser>
          <idx val="0"/>
          <order val="0"/>
          <tx>
            <strRef>
              <f>'Dashboard'!E17</f>
            </strRef>
          </tx>
          <spPr>
            <a:solidFill xmlns:a="http://schemas.openxmlformats.org/drawingml/2006/main">
              <a:srgbClr val="14B8A6"/>
            </a:solidFill>
            <a:ln xmlns:a="http://schemas.openxmlformats.org/drawingml/2006/main">
              <a:prstDash val="solid"/>
            </a:ln>
          </spPr>
          <cat>
            <numRef>
              <f>'Dashboard'!$D$18:$D$19</f>
            </numRef>
          </cat>
          <val>
            <numRef>
              <f>'Dashboard'!$E$18:$E$19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6</col>
      <colOff>0</colOff>
      <row>2</row>
      <rowOff>0</rowOff>
    </from>
    <ext cx="648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6</col>
      <colOff>0</colOff>
      <row>19</row>
      <rowOff>0</rowOff>
    </from>
    <ext cx="4320000" cy="36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28" customWidth="1" min="2" max="2"/>
    <col width="14" customWidth="1" min="3" max="3"/>
    <col width="15" customWidth="1" min="4" max="4"/>
    <col width="15" customWidth="1" min="5" max="5"/>
    <col width="15" customWidth="1" min="6" max="6"/>
    <col width="15" customWidth="1" min="7" max="7"/>
    <col width="14" customWidth="1" min="8" max="8"/>
    <col width="14" customWidth="1" min="9" max="9"/>
    <col width="17" customWidth="1" min="10" max="10"/>
    <col width="10" customWidth="1" min="11" max="11"/>
  </cols>
  <sheetData>
    <row r="1" ht="28" customHeight="1">
      <c r="A1" s="1" t="inlineStr">
        <is>
          <t>CONTROLE DE ESTOQUE - PRODUTOS</t>
        </is>
      </c>
    </row>
    <row r="2">
      <c r="A2" s="2" t="inlineStr">
        <is>
          <t>Código</t>
        </is>
      </c>
      <c r="B2" s="2" t="inlineStr">
        <is>
          <t>Produto</t>
        </is>
      </c>
      <c r="C2" s="2" t="inlineStr">
        <is>
          <t>Categoria</t>
        </is>
      </c>
      <c r="D2" s="2" t="inlineStr">
        <is>
          <t>Estoque Inicial</t>
        </is>
      </c>
      <c r="E2" s="2" t="inlineStr">
        <is>
          <t>Estoque Mínimo</t>
        </is>
      </c>
      <c r="F2" s="2" t="inlineStr">
        <is>
          <t>Preço Unitário</t>
        </is>
      </c>
      <c r="G2" s="2" t="inlineStr">
        <is>
          <t>Total Entradas</t>
        </is>
      </c>
      <c r="H2" s="2" t="inlineStr">
        <is>
          <t>Total Saídas</t>
        </is>
      </c>
      <c r="I2" s="2" t="inlineStr">
        <is>
          <t>Estoque Atual</t>
        </is>
      </c>
      <c r="J2" s="2" t="inlineStr">
        <is>
          <t>Valor em Estoque</t>
        </is>
      </c>
      <c r="K2" s="2" t="inlineStr">
        <is>
          <t>Status</t>
        </is>
      </c>
    </row>
    <row r="3">
      <c r="A3" s="3" t="inlineStr">
        <is>
          <t>PRD-001</t>
        </is>
      </c>
      <c r="B3" s="4" t="inlineStr">
        <is>
          <t>Notebook Dell Inspiron</t>
        </is>
      </c>
      <c r="C3" s="3" t="inlineStr">
        <is>
          <t>Informática</t>
        </is>
      </c>
      <c r="D3" s="5" t="n">
        <v>20</v>
      </c>
      <c r="E3" s="5" t="n">
        <v>5</v>
      </c>
      <c r="F3" s="6" t="n">
        <v>3200</v>
      </c>
      <c r="G3" s="3">
        <f>SUMIFS(Movimentações!$E$3:$E$100,Movimentações!$B$3:$B$100,A3,Movimentações!$D$3:$D$100,"Entrada")</f>
        <v/>
      </c>
      <c r="H3" s="3">
        <f>SUMIFS(Movimentações!$E$3:$E$100,Movimentações!$B$3:$B$100,A3,Movimentações!$D$3:$D$100,"Saída")</f>
        <v/>
      </c>
      <c r="I3" s="3">
        <f>D3+G3-H3</f>
        <v/>
      </c>
      <c r="J3" s="7">
        <f>I3*F3</f>
        <v/>
      </c>
      <c r="K3" s="3">
        <f>IF(I3&lt;=E3,"Repor","OK")</f>
        <v/>
      </c>
    </row>
    <row r="4">
      <c r="A4" s="8" t="inlineStr">
        <is>
          <t>PRD-002</t>
        </is>
      </c>
      <c r="B4" s="9" t="inlineStr">
        <is>
          <t>Mouse Sem Fio Logitech</t>
        </is>
      </c>
      <c r="C4" s="8" t="inlineStr">
        <is>
          <t>Informática</t>
        </is>
      </c>
      <c r="D4" s="5" t="n">
        <v>60</v>
      </c>
      <c r="E4" s="5" t="n">
        <v>15</v>
      </c>
      <c r="F4" s="6" t="n">
        <v>89.90000000000001</v>
      </c>
      <c r="G4" s="8">
        <f>SUMIFS(Movimentações!$E$3:$E$100,Movimentações!$B$3:$B$100,A4,Movimentações!$D$3:$D$100,"Entrada")</f>
        <v/>
      </c>
      <c r="H4" s="8">
        <f>SUMIFS(Movimentações!$E$3:$E$100,Movimentações!$B$3:$B$100,A4,Movimentações!$D$3:$D$100,"Saída")</f>
        <v/>
      </c>
      <c r="I4" s="8">
        <f>D4+G4-H4</f>
        <v/>
      </c>
      <c r="J4" s="10">
        <f>I4*F4</f>
        <v/>
      </c>
      <c r="K4" s="8">
        <f>IF(I4&lt;=E4,"Repor","OK")</f>
        <v/>
      </c>
    </row>
    <row r="5">
      <c r="A5" s="3" t="inlineStr">
        <is>
          <t>PRD-003</t>
        </is>
      </c>
      <c r="B5" s="4" t="inlineStr">
        <is>
          <t>Teclado Mecânico</t>
        </is>
      </c>
      <c r="C5" s="3" t="inlineStr">
        <is>
          <t>Informática</t>
        </is>
      </c>
      <c r="D5" s="5" t="n">
        <v>40</v>
      </c>
      <c r="E5" s="5" t="n">
        <v>10</v>
      </c>
      <c r="F5" s="6" t="n">
        <v>250</v>
      </c>
      <c r="G5" s="3">
        <f>SUMIFS(Movimentações!$E$3:$E$100,Movimentações!$B$3:$B$100,A5,Movimentações!$D$3:$D$100,"Entrada")</f>
        <v/>
      </c>
      <c r="H5" s="3">
        <f>SUMIFS(Movimentações!$E$3:$E$100,Movimentações!$B$3:$B$100,A5,Movimentações!$D$3:$D$100,"Saída")</f>
        <v/>
      </c>
      <c r="I5" s="3">
        <f>D5+G5-H5</f>
        <v/>
      </c>
      <c r="J5" s="7">
        <f>I5*F5</f>
        <v/>
      </c>
      <c r="K5" s="3">
        <f>IF(I5&lt;=E5,"Repor","OK")</f>
        <v/>
      </c>
    </row>
    <row r="6">
      <c r="A6" s="8" t="inlineStr">
        <is>
          <t>PRD-004</t>
        </is>
      </c>
      <c r="B6" s="9" t="inlineStr">
        <is>
          <t>Monitor 24 Polegadas</t>
        </is>
      </c>
      <c r="C6" s="8" t="inlineStr">
        <is>
          <t>Informática</t>
        </is>
      </c>
      <c r="D6" s="5" t="n">
        <v>25</v>
      </c>
      <c r="E6" s="5" t="n">
        <v>8</v>
      </c>
      <c r="F6" s="6" t="n">
        <v>780</v>
      </c>
      <c r="G6" s="8">
        <f>SUMIFS(Movimentações!$E$3:$E$100,Movimentações!$B$3:$B$100,A6,Movimentações!$D$3:$D$100,"Entrada")</f>
        <v/>
      </c>
      <c r="H6" s="8">
        <f>SUMIFS(Movimentações!$E$3:$E$100,Movimentações!$B$3:$B$100,A6,Movimentações!$D$3:$D$100,"Saída")</f>
        <v/>
      </c>
      <c r="I6" s="8">
        <f>D6+G6-H6</f>
        <v/>
      </c>
      <c r="J6" s="10">
        <f>I6*F6</f>
        <v/>
      </c>
      <c r="K6" s="8">
        <f>IF(I6&lt;=E6,"Repor","OK")</f>
        <v/>
      </c>
    </row>
    <row r="7">
      <c r="A7" s="3" t="inlineStr">
        <is>
          <t>PRD-005</t>
        </is>
      </c>
      <c r="B7" s="4" t="inlineStr">
        <is>
          <t>Cadeira de Escritório</t>
        </is>
      </c>
      <c r="C7" s="3" t="inlineStr">
        <is>
          <t>Mobiliário</t>
        </is>
      </c>
      <c r="D7" s="5" t="n">
        <v>15</v>
      </c>
      <c r="E7" s="5" t="n">
        <v>5</v>
      </c>
      <c r="F7" s="6" t="n">
        <v>620</v>
      </c>
      <c r="G7" s="3">
        <f>SUMIFS(Movimentações!$E$3:$E$100,Movimentações!$B$3:$B$100,A7,Movimentações!$D$3:$D$100,"Entrada")</f>
        <v/>
      </c>
      <c r="H7" s="3">
        <f>SUMIFS(Movimentações!$E$3:$E$100,Movimentações!$B$3:$B$100,A7,Movimentações!$D$3:$D$100,"Saída")</f>
        <v/>
      </c>
      <c r="I7" s="3">
        <f>D7+G7-H7</f>
        <v/>
      </c>
      <c r="J7" s="7">
        <f>I7*F7</f>
        <v/>
      </c>
      <c r="K7" s="3">
        <f>IF(I7&lt;=E7,"Repor","OK")</f>
        <v/>
      </c>
    </row>
    <row r="8">
      <c r="A8" s="8" t="inlineStr">
        <is>
          <t>PRD-006</t>
        </is>
      </c>
      <c r="B8" s="9" t="inlineStr">
        <is>
          <t>Mesa de Trabalho</t>
        </is>
      </c>
      <c r="C8" s="8" t="inlineStr">
        <is>
          <t>Mobiliário</t>
        </is>
      </c>
      <c r="D8" s="5" t="n">
        <v>10</v>
      </c>
      <c r="E8" s="5" t="n">
        <v>3</v>
      </c>
      <c r="F8" s="6" t="n">
        <v>450</v>
      </c>
      <c r="G8" s="8">
        <f>SUMIFS(Movimentações!$E$3:$E$100,Movimentações!$B$3:$B$100,A8,Movimentações!$D$3:$D$100,"Entrada")</f>
        <v/>
      </c>
      <c r="H8" s="8">
        <f>SUMIFS(Movimentações!$E$3:$E$100,Movimentações!$B$3:$B$100,A8,Movimentações!$D$3:$D$100,"Saída")</f>
        <v/>
      </c>
      <c r="I8" s="8">
        <f>D8+G8-H8</f>
        <v/>
      </c>
      <c r="J8" s="10">
        <f>I8*F8</f>
        <v/>
      </c>
      <c r="K8" s="8">
        <f>IF(I8&lt;=E8,"Repor","OK")</f>
        <v/>
      </c>
    </row>
    <row r="9">
      <c r="A9" s="3" t="inlineStr">
        <is>
          <t>PRD-007</t>
        </is>
      </c>
      <c r="B9" s="4" t="inlineStr">
        <is>
          <t>Impressora Multifuncional</t>
        </is>
      </c>
      <c r="C9" s="3" t="inlineStr">
        <is>
          <t>Informática</t>
        </is>
      </c>
      <c r="D9" s="5" t="n">
        <v>12</v>
      </c>
      <c r="E9" s="5" t="n">
        <v>4</v>
      </c>
      <c r="F9" s="6" t="n">
        <v>890</v>
      </c>
      <c r="G9" s="3">
        <f>SUMIFS(Movimentações!$E$3:$E$100,Movimentações!$B$3:$B$100,A9,Movimentações!$D$3:$D$100,"Entrada")</f>
        <v/>
      </c>
      <c r="H9" s="3">
        <f>SUMIFS(Movimentações!$E$3:$E$100,Movimentações!$B$3:$B$100,A9,Movimentações!$D$3:$D$100,"Saída")</f>
        <v/>
      </c>
      <c r="I9" s="3">
        <f>D9+G9-H9</f>
        <v/>
      </c>
      <c r="J9" s="7">
        <f>I9*F9</f>
        <v/>
      </c>
      <c r="K9" s="3">
        <f>IF(I9&lt;=E9,"Repor","OK")</f>
        <v/>
      </c>
    </row>
    <row r="10">
      <c r="A10" s="8" t="inlineStr">
        <is>
          <t>PRD-008</t>
        </is>
      </c>
      <c r="B10" s="9" t="inlineStr">
        <is>
          <t>Papel A4 (Pacote 500fl)</t>
        </is>
      </c>
      <c r="C10" s="8" t="inlineStr">
        <is>
          <t>Suprimentos</t>
        </is>
      </c>
      <c r="D10" s="5" t="n">
        <v>100</v>
      </c>
      <c r="E10" s="5" t="n">
        <v>30</v>
      </c>
      <c r="F10" s="6" t="n">
        <v>24.9</v>
      </c>
      <c r="G10" s="8">
        <f>SUMIFS(Movimentações!$E$3:$E$100,Movimentações!$B$3:$B$100,A10,Movimentações!$D$3:$D$100,"Entrada")</f>
        <v/>
      </c>
      <c r="H10" s="8">
        <f>SUMIFS(Movimentações!$E$3:$E$100,Movimentações!$B$3:$B$100,A10,Movimentações!$D$3:$D$100,"Saída")</f>
        <v/>
      </c>
      <c r="I10" s="8">
        <f>D10+G10-H10</f>
        <v/>
      </c>
      <c r="J10" s="10">
        <f>I10*F10</f>
        <v/>
      </c>
      <c r="K10" s="8">
        <f>IF(I10&lt;=E10,"Repor","OK")</f>
        <v/>
      </c>
    </row>
    <row r="11">
      <c r="A11" s="3" t="inlineStr">
        <is>
          <t>PRD-009</t>
        </is>
      </c>
      <c r="B11" s="4" t="inlineStr">
        <is>
          <t>Cartucho de Tinta</t>
        </is>
      </c>
      <c r="C11" s="3" t="inlineStr">
        <is>
          <t>Suprimentos</t>
        </is>
      </c>
      <c r="D11" s="5" t="n">
        <v>50</v>
      </c>
      <c r="E11" s="5" t="n">
        <v>15</v>
      </c>
      <c r="F11" s="6" t="n">
        <v>65</v>
      </c>
      <c r="G11" s="3">
        <f>SUMIFS(Movimentações!$E$3:$E$100,Movimentações!$B$3:$B$100,A11,Movimentações!$D$3:$D$100,"Entrada")</f>
        <v/>
      </c>
      <c r="H11" s="3">
        <f>SUMIFS(Movimentações!$E$3:$E$100,Movimentações!$B$3:$B$100,A11,Movimentações!$D$3:$D$100,"Saída")</f>
        <v/>
      </c>
      <c r="I11" s="3">
        <f>D11+G11-H11</f>
        <v/>
      </c>
      <c r="J11" s="7">
        <f>I11*F11</f>
        <v/>
      </c>
      <c r="K11" s="3">
        <f>IF(I11&lt;=E11,"Repor","OK")</f>
        <v/>
      </c>
    </row>
    <row r="12">
      <c r="A12" s="8" t="inlineStr">
        <is>
          <t>PRD-010</t>
        </is>
      </c>
      <c r="B12" s="9" t="inlineStr">
        <is>
          <t>Headset Gamer</t>
        </is>
      </c>
      <c r="C12" s="8" t="inlineStr">
        <is>
          <t>Informática</t>
        </is>
      </c>
      <c r="D12" s="5" t="n">
        <v>30</v>
      </c>
      <c r="E12" s="5" t="n">
        <v>10</v>
      </c>
      <c r="F12" s="6" t="n">
        <v>180</v>
      </c>
      <c r="G12" s="8">
        <f>SUMIFS(Movimentações!$E$3:$E$100,Movimentações!$B$3:$B$100,A12,Movimentações!$D$3:$D$100,"Entrada")</f>
        <v/>
      </c>
      <c r="H12" s="8">
        <f>SUMIFS(Movimentações!$E$3:$E$100,Movimentações!$B$3:$B$100,A12,Movimentações!$D$3:$D$100,"Saída")</f>
        <v/>
      </c>
      <c r="I12" s="8">
        <f>D12+G12-H12</f>
        <v/>
      </c>
      <c r="J12" s="10">
        <f>I12*F12</f>
        <v/>
      </c>
      <c r="K12" s="8">
        <f>IF(I12&lt;=E12,"Repor","OK")</f>
        <v/>
      </c>
    </row>
    <row r="13">
      <c r="A13" s="11" t="inlineStr">
        <is>
          <t>TOTAL</t>
        </is>
      </c>
      <c r="B13" s="24" t="n"/>
      <c r="C13" s="12" t="n"/>
      <c r="D13" s="12" t="n"/>
      <c r="E13" s="12" t="n"/>
      <c r="F13" s="12" t="n"/>
      <c r="G13" s="12">
        <f>SUM(G3:G12)</f>
        <v/>
      </c>
      <c r="H13" s="12">
        <f>SUM(H3:H12)</f>
        <v/>
      </c>
      <c r="I13" s="12">
        <f>SUM(I3:I12)</f>
        <v/>
      </c>
      <c r="J13" s="13">
        <f>SUM(J3:J12)</f>
        <v/>
      </c>
      <c r="K13" s="12" t="n"/>
    </row>
  </sheetData>
  <mergeCells count="2">
    <mergeCell ref="A1:K1"/>
    <mergeCell ref="A13:B13"/>
  </mergeCells>
  <conditionalFormatting sqref="K3:K12">
    <cfRule type="expression" priority="1" dxfId="0" stopIfTrue="1">
      <formula>K3="Repor"</formula>
    </cfRule>
    <cfRule type="expression" priority="2" dxfId="1" stopIfTrue="1">
      <formula>K3="OK"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  <col width="15" customWidth="1" min="2" max="2"/>
    <col width="26" customWidth="1" min="3" max="3"/>
    <col width="11" customWidth="1" min="4" max="4"/>
    <col width="13" customWidth="1" min="5" max="5"/>
    <col width="15" customWidth="1" min="6" max="6"/>
    <col width="15" customWidth="1" min="7" max="7"/>
    <col width="18" customWidth="1" min="8" max="8"/>
    <col width="24" customWidth="1" min="9" max="9"/>
  </cols>
  <sheetData>
    <row r="1" ht="28" customHeight="1">
      <c r="A1" s="1" t="inlineStr">
        <is>
          <t>REGISTRO DE MOVIMENTAÇÕES DE ESTOQUE</t>
        </is>
      </c>
    </row>
    <row r="2">
      <c r="A2" s="2" t="inlineStr">
        <is>
          <t>Data</t>
        </is>
      </c>
      <c r="B2" s="2" t="inlineStr">
        <is>
          <t>Código Produto</t>
        </is>
      </c>
      <c r="C2" s="2" t="inlineStr">
        <is>
          <t>Produto</t>
        </is>
      </c>
      <c r="D2" s="2" t="inlineStr">
        <is>
          <t>Tipo</t>
        </is>
      </c>
      <c r="E2" s="2" t="inlineStr">
        <is>
          <t>Quantidade</t>
        </is>
      </c>
      <c r="F2" s="2" t="inlineStr">
        <is>
          <t>Preço Unitário</t>
        </is>
      </c>
      <c r="G2" s="2" t="inlineStr">
        <is>
          <t>Valor Total</t>
        </is>
      </c>
      <c r="H2" s="2" t="inlineStr">
        <is>
          <t>Responsável</t>
        </is>
      </c>
      <c r="I2" s="2" t="inlineStr">
        <is>
          <t>Observação</t>
        </is>
      </c>
    </row>
    <row r="3">
      <c r="A3" s="25" t="n">
        <v>46204</v>
      </c>
      <c r="B3" s="5" t="inlineStr">
        <is>
          <t>PRD-001</t>
        </is>
      </c>
      <c r="C3" s="4">
        <f>IFERROR(VLOOKUP(B3,Produtos!$A$3:$F$12,2,FALSE),"")</f>
        <v/>
      </c>
      <c r="D3" s="5" t="inlineStr">
        <is>
          <t>Entrada</t>
        </is>
      </c>
      <c r="E3" s="5" t="n">
        <v>10</v>
      </c>
      <c r="F3" s="7">
        <f>IFERROR(VLOOKUP(B3,Produtos!$A$3:$F$12,6,FALSE),0)</f>
        <v/>
      </c>
      <c r="G3" s="7">
        <f>E3*F3</f>
        <v/>
      </c>
      <c r="H3" s="15" t="inlineStr">
        <is>
          <t>João Silva</t>
        </is>
      </c>
      <c r="I3" s="15" t="inlineStr">
        <is>
          <t>Compra de fornecedor</t>
        </is>
      </c>
    </row>
    <row r="4">
      <c r="A4" s="26" t="n">
        <v>46206</v>
      </c>
      <c r="B4" s="5" t="inlineStr">
        <is>
          <t>PRD-002</t>
        </is>
      </c>
      <c r="C4" s="9">
        <f>IFERROR(VLOOKUP(B4,Produtos!$A$3:$F$12,2,FALSE),"")</f>
        <v/>
      </c>
      <c r="D4" s="5" t="inlineStr">
        <is>
          <t>Entrada</t>
        </is>
      </c>
      <c r="E4" s="5" t="n">
        <v>30</v>
      </c>
      <c r="F4" s="10">
        <f>IFERROR(VLOOKUP(B4,Produtos!$A$3:$F$12,6,FALSE),0)</f>
        <v/>
      </c>
      <c r="G4" s="10">
        <f>E4*F4</f>
        <v/>
      </c>
      <c r="H4" s="15" t="inlineStr">
        <is>
          <t>Maria Oliveira</t>
        </is>
      </c>
      <c r="I4" s="15" t="inlineStr">
        <is>
          <t>Reposição de estoque</t>
        </is>
      </c>
    </row>
    <row r="5">
      <c r="A5" s="25" t="n">
        <v>46208</v>
      </c>
      <c r="B5" s="5" t="inlineStr">
        <is>
          <t>PRD-001</t>
        </is>
      </c>
      <c r="C5" s="4">
        <f>IFERROR(VLOOKUP(B5,Produtos!$A$3:$F$12,2,FALSE),"")</f>
        <v/>
      </c>
      <c r="D5" s="5" t="inlineStr">
        <is>
          <t>Saída</t>
        </is>
      </c>
      <c r="E5" s="5" t="n">
        <v>4</v>
      </c>
      <c r="F5" s="7">
        <f>IFERROR(VLOOKUP(B5,Produtos!$A$3:$F$12,6,FALSE),0)</f>
        <v/>
      </c>
      <c r="G5" s="7">
        <f>E5*F5</f>
        <v/>
      </c>
      <c r="H5" s="15" t="inlineStr">
        <is>
          <t>Pedro Santos</t>
        </is>
      </c>
      <c r="I5" s="15" t="inlineStr">
        <is>
          <t>Venda cliente corporativo</t>
        </is>
      </c>
    </row>
    <row r="6">
      <c r="A6" s="26" t="n">
        <v>46210</v>
      </c>
      <c r="B6" s="5" t="inlineStr">
        <is>
          <t>PRD-003</t>
        </is>
      </c>
      <c r="C6" s="9">
        <f>IFERROR(VLOOKUP(B6,Produtos!$A$3:$F$12,2,FALSE),"")</f>
        <v/>
      </c>
      <c r="D6" s="5" t="inlineStr">
        <is>
          <t>Entrada</t>
        </is>
      </c>
      <c r="E6" s="5" t="n">
        <v>20</v>
      </c>
      <c r="F6" s="10">
        <f>IFERROR(VLOOKUP(B6,Produtos!$A$3:$F$12,6,FALSE),0)</f>
        <v/>
      </c>
      <c r="G6" s="10">
        <f>E6*F6</f>
        <v/>
      </c>
      <c r="H6" s="15" t="inlineStr">
        <is>
          <t>Ana Souza</t>
        </is>
      </c>
      <c r="I6" s="15" t="inlineStr">
        <is>
          <t>Compra de fornecedor</t>
        </is>
      </c>
    </row>
    <row r="7">
      <c r="A7" s="25" t="n">
        <v>46212</v>
      </c>
      <c r="B7" s="5" t="inlineStr">
        <is>
          <t>PRD-004</t>
        </is>
      </c>
      <c r="C7" s="4">
        <f>IFERROR(VLOOKUP(B7,Produtos!$A$3:$F$12,2,FALSE),"")</f>
        <v/>
      </c>
      <c r="D7" s="5" t="inlineStr">
        <is>
          <t>Saída</t>
        </is>
      </c>
      <c r="E7" s="5" t="n">
        <v>6</v>
      </c>
      <c r="F7" s="7">
        <f>IFERROR(VLOOKUP(B7,Produtos!$A$3:$F$12,6,FALSE),0)</f>
        <v/>
      </c>
      <c r="G7" s="7">
        <f>E7*F7</f>
        <v/>
      </c>
      <c r="H7" s="15" t="inlineStr">
        <is>
          <t>Carlos Pereira</t>
        </is>
      </c>
      <c r="I7" s="15" t="inlineStr">
        <is>
          <t>Venda balcão</t>
        </is>
      </c>
    </row>
    <row r="8">
      <c r="A8" s="26" t="n">
        <v>46214</v>
      </c>
      <c r="B8" s="5" t="inlineStr">
        <is>
          <t>PRD-005</t>
        </is>
      </c>
      <c r="C8" s="9">
        <f>IFERROR(VLOOKUP(B8,Produtos!$A$3:$F$12,2,FALSE),"")</f>
        <v/>
      </c>
      <c r="D8" s="5" t="inlineStr">
        <is>
          <t>Entrada</t>
        </is>
      </c>
      <c r="E8" s="5" t="n">
        <v>8</v>
      </c>
      <c r="F8" s="10">
        <f>IFERROR(VLOOKUP(B8,Produtos!$A$3:$F$12,6,FALSE),0)</f>
        <v/>
      </c>
      <c r="G8" s="10">
        <f>E8*F8</f>
        <v/>
      </c>
      <c r="H8" s="15" t="inlineStr">
        <is>
          <t>Juliana Costa</t>
        </is>
      </c>
      <c r="I8" s="15" t="inlineStr">
        <is>
          <t>Reposição de estoque</t>
        </is>
      </c>
    </row>
    <row r="9">
      <c r="A9" s="25" t="n">
        <v>46216</v>
      </c>
      <c r="B9" s="5" t="inlineStr">
        <is>
          <t>PRD-008</t>
        </is>
      </c>
      <c r="C9" s="4">
        <f>IFERROR(VLOOKUP(B9,Produtos!$A$3:$F$12,2,FALSE),"")</f>
        <v/>
      </c>
      <c r="D9" s="5" t="inlineStr">
        <is>
          <t>Saída</t>
        </is>
      </c>
      <c r="E9" s="5" t="n">
        <v>25</v>
      </c>
      <c r="F9" s="7">
        <f>IFERROR(VLOOKUP(B9,Produtos!$A$3:$F$12,6,FALSE),0)</f>
        <v/>
      </c>
      <c r="G9" s="7">
        <f>E9*F9</f>
        <v/>
      </c>
      <c r="H9" s="15" t="inlineStr">
        <is>
          <t>Rafael Almeida</t>
        </is>
      </c>
      <c r="I9" s="15" t="inlineStr">
        <is>
          <t>Uso interno</t>
        </is>
      </c>
    </row>
    <row r="10">
      <c r="A10" s="26" t="n">
        <v>46218</v>
      </c>
      <c r="B10" s="5" t="inlineStr">
        <is>
          <t>PRD-009</t>
        </is>
      </c>
      <c r="C10" s="9">
        <f>IFERROR(VLOOKUP(B10,Produtos!$A$3:$F$12,2,FALSE),"")</f>
        <v/>
      </c>
      <c r="D10" s="5" t="inlineStr">
        <is>
          <t>Entrada</t>
        </is>
      </c>
      <c r="E10" s="5" t="n">
        <v>20</v>
      </c>
      <c r="F10" s="10">
        <f>IFERROR(VLOOKUP(B10,Produtos!$A$3:$F$12,6,FALSE),0)</f>
        <v/>
      </c>
      <c r="G10" s="10">
        <f>E10*F10</f>
        <v/>
      </c>
      <c r="H10" s="15" t="inlineStr">
        <is>
          <t>Camila Ferreira</t>
        </is>
      </c>
      <c r="I10" s="15" t="inlineStr">
        <is>
          <t>Compra de fornecedor</t>
        </is>
      </c>
    </row>
    <row r="11">
      <c r="A11" s="25" t="n">
        <v>46220</v>
      </c>
      <c r="B11" s="5" t="inlineStr">
        <is>
          <t>PRD-010</t>
        </is>
      </c>
      <c r="C11" s="4">
        <f>IFERROR(VLOOKUP(B11,Produtos!$A$3:$F$12,2,FALSE),"")</f>
        <v/>
      </c>
      <c r="D11" s="5" t="inlineStr">
        <is>
          <t>Saída</t>
        </is>
      </c>
      <c r="E11" s="5" t="n">
        <v>5</v>
      </c>
      <c r="F11" s="7">
        <f>IFERROR(VLOOKUP(B11,Produtos!$A$3:$F$12,6,FALSE),0)</f>
        <v/>
      </c>
      <c r="G11" s="7">
        <f>E11*F11</f>
        <v/>
      </c>
      <c r="H11" s="15" t="inlineStr">
        <is>
          <t>João Silva</t>
        </is>
      </c>
      <c r="I11" s="15" t="inlineStr">
        <is>
          <t>Venda online</t>
        </is>
      </c>
    </row>
    <row r="12">
      <c r="A12" s="26" t="n">
        <v>46222</v>
      </c>
      <c r="B12" s="5" t="inlineStr">
        <is>
          <t>PRD-007</t>
        </is>
      </c>
      <c r="C12" s="9">
        <f>IFERROR(VLOOKUP(B12,Produtos!$A$3:$F$12,2,FALSE),"")</f>
        <v/>
      </c>
      <c r="D12" s="5" t="inlineStr">
        <is>
          <t>Saída</t>
        </is>
      </c>
      <c r="E12" s="5" t="n">
        <v>3</v>
      </c>
      <c r="F12" s="10">
        <f>IFERROR(VLOOKUP(B12,Produtos!$A$3:$F$12,6,FALSE),0)</f>
        <v/>
      </c>
      <c r="G12" s="10">
        <f>E12*F12</f>
        <v/>
      </c>
      <c r="H12" s="15" t="inlineStr">
        <is>
          <t>Maria Oliveira</t>
        </is>
      </c>
      <c r="I12" s="15" t="inlineStr">
        <is>
          <t>Venda balcão</t>
        </is>
      </c>
    </row>
    <row r="13">
      <c r="A13" s="11" t="inlineStr">
        <is>
          <t>TOTAL</t>
        </is>
      </c>
      <c r="B13" s="27" t="n"/>
      <c r="C13" s="27" t="n"/>
      <c r="D13" s="27" t="n"/>
      <c r="E13" s="27" t="n"/>
      <c r="F13" s="24" t="n"/>
      <c r="G13" s="13">
        <f>SUM(G3:G12)</f>
        <v/>
      </c>
      <c r="H13" s="12" t="n"/>
      <c r="I13" s="12" t="n"/>
    </row>
  </sheetData>
  <mergeCells count="2">
    <mergeCell ref="A1:I1"/>
    <mergeCell ref="A13:F13"/>
  </mergeCells>
  <dataValidations count="2">
    <dataValidation sqref="D3:D32" showErrorMessage="1" showInputMessage="1" allowBlank="1" type="list">
      <formula1>"Entrada,Saída"</formula1>
    </dataValidation>
    <dataValidation sqref="B3:B32" showErrorMessage="1" showInputMessage="1" allowBlank="1" type="list">
      <formula1>Produtos!$A$3:$A$12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" customWidth="1" min="3" max="3"/>
    <col width="16" customWidth="1" min="4" max="4"/>
    <col width="16" customWidth="1" min="5" max="5"/>
    <col width="16" customWidth="1" min="6" max="6"/>
  </cols>
  <sheetData>
    <row r="1" ht="28" customHeight="1">
      <c r="A1" s="1" t="inlineStr">
        <is>
          <t>DASHBOARD - CONTROLE DE ESTOQUE</t>
        </is>
      </c>
    </row>
    <row r="2"/>
    <row r="3">
      <c r="A3" s="17" t="inlineStr">
        <is>
          <t>Indicadores Gerais</t>
        </is>
      </c>
      <c r="D3" s="17" t="inlineStr">
        <is>
          <t>Estoque Atual por Produto</t>
        </is>
      </c>
    </row>
    <row r="4">
      <c r="A4" s="18" t="inlineStr">
        <is>
          <t>Total de Produtos</t>
        </is>
      </c>
      <c r="B4" s="19">
        <f>COUNTA(Produtos!A3:A12)</f>
        <v/>
      </c>
      <c r="D4" s="20" t="inlineStr">
        <is>
          <t>Produto</t>
        </is>
      </c>
      <c r="E4" s="20" t="inlineStr">
        <is>
          <t>Estoque Atual</t>
        </is>
      </c>
    </row>
    <row r="5">
      <c r="A5" s="18" t="inlineStr">
        <is>
          <t>Valor Total em Estoque</t>
        </is>
      </c>
      <c r="B5" s="7">
        <f>SUM(Produtos!J3:J12)</f>
        <v/>
      </c>
      <c r="D5" s="21">
        <f>Produtos!B3</f>
        <v/>
      </c>
      <c r="E5" s="21">
        <f>Produtos!I3</f>
        <v/>
      </c>
    </row>
    <row r="6">
      <c r="A6" s="18" t="inlineStr">
        <is>
          <t>Produtos Abaixo do Mínimo</t>
        </is>
      </c>
      <c r="B6" s="19">
        <f>COUNTIF(Produtos!K3:K12,"Repor")</f>
        <v/>
      </c>
      <c r="D6" s="21">
        <f>Produtos!B4</f>
        <v/>
      </c>
      <c r="E6" s="21">
        <f>Produtos!I4</f>
        <v/>
      </c>
    </row>
    <row r="7">
      <c r="A7" s="18" t="inlineStr">
        <is>
          <t>Total de Entradas (unid.)</t>
        </is>
      </c>
      <c r="B7" s="19">
        <f>SUM(Produtos!G3:G12)</f>
        <v/>
      </c>
      <c r="D7" s="21">
        <f>Produtos!B5</f>
        <v/>
      </c>
      <c r="E7" s="21">
        <f>Produtos!I5</f>
        <v/>
      </c>
    </row>
    <row r="8">
      <c r="A8" s="18" t="inlineStr">
        <is>
          <t>Total de Saídas (unid.)</t>
        </is>
      </c>
      <c r="B8" s="19">
        <f>SUM(Produtos!H3:H12)</f>
        <v/>
      </c>
      <c r="D8" s="21">
        <f>Produtos!B6</f>
        <v/>
      </c>
      <c r="E8" s="21">
        <f>Produtos!I6</f>
        <v/>
      </c>
    </row>
    <row r="9">
      <c r="A9" s="18" t="inlineStr">
        <is>
          <t>Ticket Médio Movimentação</t>
        </is>
      </c>
      <c r="B9" s="7">
        <f>IFERROR(AVERAGE(Movimentações!G3:G12),0)</f>
        <v/>
      </c>
      <c r="D9" s="21">
        <f>Produtos!B7</f>
        <v/>
      </c>
      <c r="E9" s="21">
        <f>Produtos!I7</f>
        <v/>
      </c>
    </row>
    <row r="10">
      <c r="D10" s="21">
        <f>Produtos!B8</f>
        <v/>
      </c>
      <c r="E10" s="21">
        <f>Produtos!I8</f>
        <v/>
      </c>
    </row>
    <row r="11">
      <c r="D11" s="21">
        <f>Produtos!B9</f>
        <v/>
      </c>
      <c r="E11" s="21">
        <f>Produtos!I9</f>
        <v/>
      </c>
    </row>
    <row r="12">
      <c r="D12" s="21">
        <f>Produtos!B10</f>
        <v/>
      </c>
      <c r="E12" s="21">
        <f>Produtos!I10</f>
        <v/>
      </c>
    </row>
    <row r="13">
      <c r="D13" s="21">
        <f>Produtos!B11</f>
        <v/>
      </c>
      <c r="E13" s="21">
        <f>Produtos!I11</f>
        <v/>
      </c>
    </row>
    <row r="14">
      <c r="D14" s="21">
        <f>Produtos!B12</f>
        <v/>
      </c>
      <c r="E14" s="21">
        <f>Produtos!I12</f>
        <v/>
      </c>
    </row>
    <row r="15"/>
    <row r="16">
      <c r="D16" s="17" t="inlineStr">
        <is>
          <t>Entradas vs Saídas (Total)</t>
        </is>
      </c>
    </row>
    <row r="17">
      <c r="D17" s="20" t="inlineStr">
        <is>
          <t>Tipo</t>
        </is>
      </c>
      <c r="E17" s="20" t="inlineStr">
        <is>
          <t>Quantidade</t>
        </is>
      </c>
    </row>
    <row r="18">
      <c r="D18" s="21" t="inlineStr">
        <is>
          <t>Entradas</t>
        </is>
      </c>
      <c r="E18" s="21">
        <f>SUM(Produtos!G3:G12)</f>
        <v/>
      </c>
    </row>
    <row r="19">
      <c r="D19" s="21" t="inlineStr">
        <is>
          <t>Saídas</t>
        </is>
      </c>
      <c r="E19" s="21">
        <f>SUM(Produtos!H3:H12)</f>
        <v/>
      </c>
    </row>
  </sheetData>
  <mergeCells count="4">
    <mergeCell ref="A1:F1"/>
    <mergeCell ref="A3:B3"/>
    <mergeCell ref="D3:E3"/>
    <mergeCell ref="D16:E16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0" customWidth="1" min="2" max="2"/>
  </cols>
  <sheetData>
    <row r="1" ht="28" customHeight="1">
      <c r="A1" s="1" t="inlineStr">
        <is>
          <t>INSTRUÇÕES DE USO</t>
        </is>
      </c>
    </row>
    <row r="2"/>
    <row r="3" ht="55" customHeight="1">
      <c r="A3" s="22" t="inlineStr">
        <is>
          <t>Sheet Produtos</t>
        </is>
      </c>
      <c r="B3" s="23" t="inlineStr">
        <is>
          <t>Cadastro dos produtos com estoque inicial, estoque mínimo e preço unitário. As colunas Total Entradas, Total Saídas, Estoque Atual, Valor em Estoque e Status são calculadas automaticamente com base nas movimentações registradas.</t>
        </is>
      </c>
    </row>
    <row r="4" ht="55" customHeight="1">
      <c r="A4" s="22" t="inlineStr">
        <is>
          <t>Coluna Status</t>
        </is>
      </c>
      <c r="B4" s="23" t="inlineStr">
        <is>
          <t>Indica 'Repor' (em vermelho) quando o Estoque Atual é menor ou igual ao Estoque Mínimo, e 'OK' (em verde) quando o estoque está em nível adequado.</t>
        </is>
      </c>
    </row>
    <row r="5" ht="55" customHeight="1">
      <c r="A5" s="22" t="inlineStr">
        <is>
          <t>Sheet Movimentações</t>
        </is>
      </c>
      <c r="B5" s="23" t="inlineStr">
        <is>
          <t>Registre aqui todas as entradas e saídas de produtos. Selecione o Código do Produto e o Tipo (Entrada ou Saída) nas listas suspensas. O nome do produto e o preço unitário são preenchidos automaticamente via VLOOKUP.</t>
        </is>
      </c>
    </row>
    <row r="6" ht="55" customHeight="1">
      <c r="A6" s="22" t="inlineStr">
        <is>
          <t>Coluna Valor Total</t>
        </is>
      </c>
      <c r="B6" s="23" t="inlineStr">
        <is>
          <t>Calculada automaticamente como Quantidade multiplicada pelo Preço Unitário do produto.</t>
        </is>
      </c>
    </row>
    <row r="7" ht="55" customHeight="1">
      <c r="A7" s="22" t="inlineStr">
        <is>
          <t>Sheet Dashboard</t>
        </is>
      </c>
      <c r="B7" s="23" t="inlineStr">
        <is>
          <t>Apresenta indicadores gerais (total de produtos, valor em estoque, produtos abaixo do mínimo) e gráficos com o estoque atual por produto e a comparação entre entradas e saídas totais.</t>
        </is>
      </c>
    </row>
    <row r="8" ht="55" customHeight="1">
      <c r="A8" s="22" t="inlineStr">
        <is>
          <t>Células amarelas</t>
        </is>
      </c>
      <c r="B8" s="23" t="inlineStr">
        <is>
          <t>As células com fundo amarelo claro são de preenchimento manual (dados de entrada).</t>
        </is>
      </c>
    </row>
    <row r="9" ht="55" customHeight="1">
      <c r="A9" s="22" t="inlineStr">
        <is>
          <t>Atualização</t>
        </is>
      </c>
      <c r="B9" s="23" t="inlineStr">
        <is>
          <t>Ao adicionar novas movimentações, as fórmulas nas sheets Produtos e Dashboard são recalculadas automaticamente.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2026-07-21T13:14:48Z</dcterms:created>
  <dcterms:modified xmlns:dcterms="http://purl.org/dc/terms/" xmlns:xsi="http://www.w3.org/2001/XMLSchema-instance" xsi:type="dcterms:W3CDTF">2026-07-21T13:14:48Z</dcterms:modified>
</cp:coreProperties>
</file>