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Medida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'Controle de Medidas'!$A$2:$Q$12</definedName>
    <definedName name="_xlnm.Print_Area" localSheetId="0">'Controle de Medidas'!$A$1:$Q$12</definedName>
    <definedName name="_xlnm.Print_Area" localSheetId="1">'Resumo'!$A$1:$R$53</definedName>
    <definedName name="_xlnm.Print_Area" localSheetId="2">'Instruções'!$B$2:$B$22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0.0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64748B"/>
      <sz val="10"/>
    </font>
    <font>
      <name val="Calibri"/>
      <b val="1"/>
      <color rgb="000F766E"/>
      <sz val="14"/>
    </font>
    <font>
      <name val="Calibri"/>
      <b val="1"/>
      <color rgb="001E293B"/>
      <sz val="12"/>
    </font>
    <font>
      <name val="Calibri"/>
      <b val="1"/>
      <color rgb="00C8102E"/>
      <sz val="16"/>
    </font>
  </fonts>
  <fills count="8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2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2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0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" fontId="5" fillId="7" borderId="1" applyAlignment="1" pivotButton="0" quotePrefix="0" xfId="0">
      <alignment horizontal="center" vertical="center" wrapText="1"/>
    </xf>
    <xf numFmtId="165" fontId="5" fillId="7" borderId="1" applyAlignment="1" pivotButton="0" quotePrefix="0" xfId="0">
      <alignment horizontal="center" vertical="center" wrapText="1"/>
    </xf>
    <xf numFmtId="2" fontId="5" fillId="7" borderId="1" applyAlignment="1" pivotButton="0" quotePrefix="0" xfId="0">
      <alignment horizontal="center" vertical="center" wrapText="1"/>
    </xf>
    <xf numFmtId="166" fontId="5" fillId="7" borderId="1" applyAlignment="1" pivotButton="0" quotePrefix="0" xfId="0">
      <alignment horizontal="center" vertical="center" wrapText="1"/>
    </xf>
    <xf numFmtId="0" fontId="6" fillId="0" borderId="0" pivotButton="0" quotePrefix="0" xfId="0"/>
    <xf numFmtId="164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6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top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65" fontId="5" fillId="7" borderId="1" applyAlignment="1" pivotButton="0" quotePrefix="0" xfId="0">
      <alignment horizontal="center" vertical="center" wrapText="1"/>
    </xf>
    <xf numFmtId="166" fontId="5" fillId="7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6" fontId="3" fillId="6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 shrinkToFit="1"/>
    </xf>
    <xf numFmtId="10" fontId="3" fillId="4" borderId="1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1" fontId="5" fillId="7" borderId="1" applyAlignment="1" pivotButton="0" quotePrefix="0" xfId="0">
      <alignment horizontal="center" vertical="center" wrapText="1"/>
    </xf>
    <xf numFmtId="165" fontId="5" fillId="7" borderId="1" applyAlignment="1" pivotButton="0" quotePrefix="0" xfId="0">
      <alignment horizontal="center" vertical="center" wrapText="1"/>
    </xf>
    <xf numFmtId="2" fontId="5" fillId="7" borderId="1" applyAlignment="1" pivotButton="0" quotePrefix="0" xfId="0">
      <alignment horizontal="center" vertical="center" wrapText="1"/>
    </xf>
    <xf numFmtId="10" fontId="5" fillId="7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center" vertical="center" wrapText="1"/>
    </xf>
    <xf numFmtId="10" fontId="3" fillId="6" borderId="1" applyAlignment="1" pivotButton="0" quotePrefix="0" xfId="0">
      <alignment horizontal="center" vertical="center" wrapText="1"/>
    </xf>
    <xf numFmtId="2" fontId="3" fillId="6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0" fontId="3" fillId="5" borderId="1" applyAlignment="1" pivotButton="0" quotePrefix="0" xfId="0">
      <alignment horizontal="center" vertical="center" wrapText="1"/>
    </xf>
    <xf numFmtId="2" fontId="3" fillId="5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 shrinkToFit="1"/>
    </xf>
  </cellXfs>
  <cellStyles count="1">
    <cellStyle name="Normal" xfId="0" builtinId="0" hidden="0"/>
  </cellStyles>
  <dxfs count="5">
    <dxf>
      <font>
        <b val="1"/>
        <color rgb="0016A34A"/>
      </font>
    </dxf>
    <dxf>
      <font>
        <b val="1"/>
        <color rgb="00DC2626"/>
      </font>
    </dxf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Peso (kg) — 2026</a:t>
            </a:r>
          </a:p>
        </rich>
      </tx>
    </title>
    <plotArea>
      <lineChart>
        <grouping val="standard"/>
        <ser>
          <idx val="0"/>
          <order val="0"/>
          <tx>
            <strRef>
              <f>'Resumo'!B21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'Resumo'!$A$22:$A$25</f>
            </numRef>
          </cat>
          <val>
            <numRef>
              <f>'Resumo'!$B$22:$B$25</f>
            </numRef>
          </val>
        </ser>
        <ser>
          <idx val="1"/>
          <order val="1"/>
          <tx>
            <strRef>
              <f>'Resumo'!C21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'Resumo'!$A$22:$A$25</f>
            </numRef>
          </cat>
          <val>
            <numRef>
              <f>'Resumo'!$C$22:$C$25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 da Avaliação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Peso (kg)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IMC por Avaliação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'Resumo'!F7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'Resumo'!$B$8:$B$17</f>
            </numRef>
          </cat>
          <val>
            <numRef>
              <f>'Resumo'!$F$8:$F$17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Cliente / Data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IMC</a:t>
                </a:r>
              </a:p>
            </rich>
          </tx>
        </title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 Classificação do IMC</a:t>
            </a:r>
          </a:p>
        </rich>
      </tx>
    </title>
    <plotArea>
      <pieChart>
        <varyColors val="1"/>
        <ser>
          <idx val="0"/>
          <order val="0"/>
          <tx>
            <strRef>
              <f>'Resumo'!F21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'Resumo'!$E$22:$E$27</f>
            </numRef>
          </cat>
          <val>
            <numRef>
              <f>'Resumo'!$F$22:$F$27</f>
            </numRef>
          </val>
        </ser>
        <dLbls>
          <showVal val="1"/>
        </dLbls>
        <firstSliceAng val="0"/>
      </pieChart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9</col>
      <colOff>0</colOff>
      <row>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18</row>
      <rowOff>0</rowOff>
    </from>
    <ext cx="57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34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Q12"/>
  <sheetViews>
    <sheetView showGridLines="0" zoomScale="55" zoomScaleNormal="55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.7" customWidth="1" min="1" max="1"/>
    <col width="16.26" customWidth="1" min="2" max="2"/>
    <col width="18" customWidth="1" min="3" max="3"/>
    <col width="17.04" customWidth="1" min="4" max="4"/>
    <col width="11" customWidth="1" min="5" max="5"/>
    <col width="10.8" customWidth="1" min="6" max="6"/>
    <col width="10.02" customWidth="1" min="7" max="7"/>
    <col width="10" customWidth="1" min="8" max="8"/>
    <col width="18.6" customWidth="1" min="9" max="9"/>
    <col width="12.36" customWidth="1" min="10" max="10"/>
    <col width="12.36" customWidth="1" min="11" max="11"/>
    <col width="20.94" customWidth="1" min="12" max="12"/>
    <col width="17.04" customWidth="1" min="13" max="13"/>
    <col width="19.38" customWidth="1" min="14" max="14"/>
    <col width="16.26" customWidth="1" min="15" max="15"/>
    <col width="21.72" customWidth="1" min="16" max="16"/>
    <col width="42" customWidth="1" min="17" max="17"/>
  </cols>
  <sheetData>
    <row r="1" ht="26" customHeight="1">
      <c r="A1" s="1" t="inlineStr">
        <is>
          <t>Controle de Peso e Medidas — Avaliações Corporais 2026</t>
        </is>
      </c>
    </row>
    <row r="2" ht="34" customHeight="1">
      <c r="A2" s="41" t="inlineStr">
        <is>
          <t>ID da Avaliação</t>
        </is>
      </c>
      <c r="B2" s="41" t="inlineStr">
        <is>
          <t>Data da Avaliação</t>
        </is>
      </c>
      <c r="C2" s="41" t="inlineStr">
        <is>
          <t>Nome</t>
        </is>
      </c>
      <c r="D2" s="41" t="inlineStr">
        <is>
          <t>Data de Nascimento</t>
        </is>
      </c>
      <c r="E2" s="41" t="inlineStr">
        <is>
          <t>Sexo</t>
        </is>
      </c>
      <c r="F2" s="41" t="inlineStr">
        <is>
          <t>Altura (m)</t>
        </is>
      </c>
      <c r="G2" s="41" t="inlineStr">
        <is>
          <t>Peso (kg)</t>
        </is>
      </c>
      <c r="H2" s="41" t="inlineStr">
        <is>
          <t>IMC</t>
        </is>
      </c>
      <c r="I2" s="41" t="inlineStr">
        <is>
          <t>Classificação do IMC</t>
        </is>
      </c>
      <c r="J2" s="41" t="inlineStr">
        <is>
          <t>Cintura (cm)</t>
        </is>
      </c>
      <c r="K2" s="41" t="inlineStr">
        <is>
          <t>Quadril (cm)</t>
        </is>
      </c>
      <c r="L2" s="41" t="inlineStr">
        <is>
          <t>Relação Cintura/Quadril</t>
        </is>
      </c>
      <c r="M2" s="41" t="inlineStr">
        <is>
          <t>% Gordura Corporal</t>
        </is>
      </c>
      <c r="N2" s="41" t="inlineStr">
        <is>
          <t>Variação de Peso (kg)</t>
        </is>
      </c>
      <c r="O2" s="41" t="inlineStr">
        <is>
          <t>Meta de Peso (kg)</t>
        </is>
      </c>
      <c r="P2" s="41" t="inlineStr">
        <is>
          <t>Diferença para Meta (kg)</t>
        </is>
      </c>
      <c r="Q2" s="41" t="inlineStr">
        <is>
          <t>Observações</t>
        </is>
      </c>
    </row>
    <row r="3">
      <c r="A3" s="3" t="inlineStr">
        <is>
          <t>AV-2026-001</t>
        </is>
      </c>
      <c r="B3" s="30" t="n">
        <v>46032</v>
      </c>
      <c r="C3" s="3" t="inlineStr">
        <is>
          <t>João Silva</t>
        </is>
      </c>
      <c r="D3" s="30" t="n">
        <v>32277</v>
      </c>
      <c r="E3" s="3" t="inlineStr">
        <is>
          <t>Masculino</t>
        </is>
      </c>
      <c r="F3" s="5" t="n">
        <v>1.75</v>
      </c>
      <c r="G3" s="31" t="n">
        <v>92.40000000000001</v>
      </c>
      <c r="H3" s="7">
        <f>IFERROR(G3/(F3^2),"")</f>
        <v/>
      </c>
      <c r="I3" s="8">
        <f>IF(H3="","",IF(H3&lt;18.5,"Baixo peso",IF(H3&lt;25,"Peso adequado",IF(H3&lt;30,"Sobrepeso",IF(H3&lt;35,"Obesidade grau I",IF(H3&lt;40,"Obesidade grau II","Obesidade grau III"))))))</f>
        <v/>
      </c>
      <c r="J3" s="31" t="n">
        <v>101</v>
      </c>
      <c r="K3" s="31" t="n">
        <v>108</v>
      </c>
      <c r="L3" s="9">
        <f>IFERROR(J3/K3,"")</f>
        <v/>
      </c>
      <c r="M3" s="42" t="n">
        <v>0.274</v>
      </c>
      <c r="N3" s="33">
        <f>IFERROR(G3-VLOOKUP(C3,$C$2:G2,5,FALSE),"")</f>
        <v/>
      </c>
      <c r="O3" s="31" t="n">
        <v>82</v>
      </c>
      <c r="P3" s="33">
        <f>IFERROR(G3-O3,"")</f>
        <v/>
      </c>
      <c r="Q3" s="12" t="inlineStr">
        <is>
          <t>Avaliação inicial; iniciar plano de treino.</t>
        </is>
      </c>
    </row>
    <row r="4">
      <c r="A4" s="3" t="inlineStr">
        <is>
          <t>AV-2026-002</t>
        </is>
      </c>
      <c r="B4" s="30" t="n">
        <v>46063</v>
      </c>
      <c r="C4" s="3" t="inlineStr">
        <is>
          <t>João Silva</t>
        </is>
      </c>
      <c r="D4" s="30" t="n">
        <v>32277</v>
      </c>
      <c r="E4" s="3" t="inlineStr">
        <is>
          <t>Masculino</t>
        </is>
      </c>
      <c r="F4" s="5" t="n">
        <v>1.75</v>
      </c>
      <c r="G4" s="31" t="n">
        <v>90.8</v>
      </c>
      <c r="H4" s="13">
        <f>IFERROR(G4/(F4^2),"")</f>
        <v/>
      </c>
      <c r="I4" s="14">
        <f>IF(H4="","",IF(H4&lt;18.5,"Baixo peso",IF(H4&lt;25,"Peso adequado",IF(H4&lt;30,"Sobrepeso",IF(H4&lt;35,"Obesidade grau I",IF(H4&lt;40,"Obesidade grau II","Obesidade grau III"))))))</f>
        <v/>
      </c>
      <c r="J4" s="31" t="n">
        <v>98.5</v>
      </c>
      <c r="K4" s="31" t="n">
        <v>106.5</v>
      </c>
      <c r="L4" s="15">
        <f>IFERROR(J4/K4,"")</f>
        <v/>
      </c>
      <c r="M4" s="42" t="n">
        <v>0.262</v>
      </c>
      <c r="N4" s="34">
        <f>IFERROR(G4-VLOOKUP(C4,$C$2:G3,5,FALSE),"")</f>
        <v/>
      </c>
      <c r="O4" s="31" t="n">
        <v>82</v>
      </c>
      <c r="P4" s="34">
        <f>IFERROR(G4-O4,"")</f>
        <v/>
      </c>
      <c r="Q4" s="12" t="inlineStr">
        <is>
          <t>Boa adesão à dieta; manter rotina.</t>
        </is>
      </c>
    </row>
    <row r="5">
      <c r="A5" s="3" t="inlineStr">
        <is>
          <t>AV-2026-003</t>
        </is>
      </c>
      <c r="B5" s="30" t="n">
        <v>46037</v>
      </c>
      <c r="C5" s="3" t="inlineStr">
        <is>
          <t>Maria Oliveira</t>
        </is>
      </c>
      <c r="D5" s="30" t="n">
        <v>33849</v>
      </c>
      <c r="E5" s="3" t="inlineStr">
        <is>
          <t>Feminino</t>
        </is>
      </c>
      <c r="F5" s="5" t="n">
        <v>1.62</v>
      </c>
      <c r="G5" s="31" t="n">
        <v>68.7</v>
      </c>
      <c r="H5" s="7">
        <f>IFERROR(G5/(F5^2),"")</f>
        <v/>
      </c>
      <c r="I5" s="8">
        <f>IF(H5="","",IF(H5&lt;18.5,"Baixo peso",IF(H5&lt;25,"Peso adequado",IF(H5&lt;30,"Sobrepeso",IF(H5&lt;35,"Obesidade grau I",IF(H5&lt;40,"Obesidade grau II","Obesidade grau III"))))))</f>
        <v/>
      </c>
      <c r="J5" s="31" t="n">
        <v>79</v>
      </c>
      <c r="K5" s="31" t="n">
        <v>96</v>
      </c>
      <c r="L5" s="9">
        <f>IFERROR(J5/K5,"")</f>
        <v/>
      </c>
      <c r="M5" s="42" t="n">
        <v>0.283</v>
      </c>
      <c r="N5" s="33">
        <f>IFERROR(G5-VLOOKUP(C5,$C$2:G4,5,FALSE),"")</f>
        <v/>
      </c>
      <c r="O5" s="31" t="n">
        <v>61</v>
      </c>
      <c r="P5" s="33">
        <f>IFERROR(G5-O5,"")</f>
        <v/>
      </c>
      <c r="Q5" s="12" t="inlineStr">
        <is>
          <t>Avaliação inicial; foco em recomposição.</t>
        </is>
      </c>
    </row>
    <row r="6">
      <c r="A6" s="3" t="inlineStr">
        <is>
          <t>AV-2026-004</t>
        </is>
      </c>
      <c r="B6" s="30" t="n">
        <v>46068</v>
      </c>
      <c r="C6" s="3" t="inlineStr">
        <is>
          <t>Maria Oliveira</t>
        </is>
      </c>
      <c r="D6" s="30" t="n">
        <v>33849</v>
      </c>
      <c r="E6" s="3" t="inlineStr">
        <is>
          <t>Feminino</t>
        </is>
      </c>
      <c r="F6" s="5" t="n">
        <v>1.62</v>
      </c>
      <c r="G6" s="31" t="n">
        <v>67.09999999999999</v>
      </c>
      <c r="H6" s="13">
        <f>IFERROR(G6/(F6^2),"")</f>
        <v/>
      </c>
      <c r="I6" s="14">
        <f>IF(H6="","",IF(H6&lt;18.5,"Baixo peso",IF(H6&lt;25,"Peso adequado",IF(H6&lt;30,"Sobrepeso",IF(H6&lt;35,"Obesidade grau I",IF(H6&lt;40,"Obesidade grau II","Obesidade grau III"))))))</f>
        <v/>
      </c>
      <c r="J6" s="31" t="n">
        <v>76.5</v>
      </c>
      <c r="K6" s="31" t="n">
        <v>94.5</v>
      </c>
      <c r="L6" s="15">
        <f>IFERROR(J6/K6,"")</f>
        <v/>
      </c>
      <c r="M6" s="42" t="n">
        <v>0.271</v>
      </c>
      <c r="N6" s="34">
        <f>IFERROR(G6-VLOOKUP(C6,$C$2:G5,5,FALSE),"")</f>
        <v/>
      </c>
      <c r="O6" s="31" t="n">
        <v>61</v>
      </c>
      <c r="P6" s="34">
        <f>IFERROR(G6-O6,"")</f>
        <v/>
      </c>
      <c r="Q6" s="12" t="inlineStr">
        <is>
          <t>Evolução consistente; revisar treino em março.</t>
        </is>
      </c>
    </row>
    <row r="7">
      <c r="A7" s="3" t="inlineStr">
        <is>
          <t>AV-2026-005</t>
        </is>
      </c>
      <c r="B7" s="30" t="n">
        <v>46101</v>
      </c>
      <c r="C7" s="3" t="inlineStr">
        <is>
          <t>Pedro Santos</t>
        </is>
      </c>
      <c r="D7" s="30" t="n">
        <v>31133</v>
      </c>
      <c r="E7" s="3" t="inlineStr">
        <is>
          <t>Masculino</t>
        </is>
      </c>
      <c r="F7" s="5" t="n">
        <v>1.8</v>
      </c>
      <c r="G7" s="31" t="n">
        <v>84.3</v>
      </c>
      <c r="H7" s="7">
        <f>IFERROR(G7/(F7^2),"")</f>
        <v/>
      </c>
      <c r="I7" s="8">
        <f>IF(H7="","",IF(H7&lt;18.5,"Baixo peso",IF(H7&lt;25,"Peso adequado",IF(H7&lt;30,"Sobrepeso",IF(H7&lt;35,"Obesidade grau I",IF(H7&lt;40,"Obesidade grau II","Obesidade grau III"))))))</f>
        <v/>
      </c>
      <c r="J7" s="31" t="n">
        <v>89</v>
      </c>
      <c r="K7" s="31" t="n">
        <v>101</v>
      </c>
      <c r="L7" s="9">
        <f>IFERROR(J7/K7,"")</f>
        <v/>
      </c>
      <c r="M7" s="42" t="n">
        <v>0.221</v>
      </c>
      <c r="N7" s="33">
        <f>IFERROR(G7-VLOOKUP(C7,$C$2:G6,5,FALSE),"")</f>
        <v/>
      </c>
      <c r="O7" s="31" t="n">
        <v>78</v>
      </c>
      <c r="P7" s="33">
        <f>IFERROR(G7-O7,"")</f>
        <v/>
      </c>
      <c r="Q7" s="12" t="inlineStr">
        <is>
          <t>Primeira avaliação; relatou rotina de corrida.</t>
        </is>
      </c>
    </row>
    <row r="8">
      <c r="A8" s="3" t="inlineStr">
        <is>
          <t>AV-2026-006</t>
        </is>
      </c>
      <c r="B8" s="30" t="n">
        <v>46130</v>
      </c>
      <c r="C8" s="3" t="inlineStr">
        <is>
          <t>Ana Souza</t>
        </is>
      </c>
      <c r="D8" s="30" t="n">
        <v>33185</v>
      </c>
      <c r="E8" s="3" t="inlineStr">
        <is>
          <t>Feminino</t>
        </is>
      </c>
      <c r="F8" s="5" t="n">
        <v>1.68</v>
      </c>
      <c r="G8" s="31" t="n">
        <v>72.5</v>
      </c>
      <c r="H8" s="13">
        <f>IFERROR(G8/(F8^2),"")</f>
        <v/>
      </c>
      <c r="I8" s="14">
        <f>IF(H8="","",IF(H8&lt;18.5,"Baixo peso",IF(H8&lt;25,"Peso adequado",IF(H8&lt;30,"Sobrepeso",IF(H8&lt;35,"Obesidade grau I",IF(H8&lt;40,"Obesidade grau II","Obesidade grau III"))))))</f>
        <v/>
      </c>
      <c r="J8" s="31" t="n">
        <v>83</v>
      </c>
      <c r="K8" s="31" t="n">
        <v>99</v>
      </c>
      <c r="L8" s="15">
        <f>IFERROR(J8/K8,"")</f>
        <v/>
      </c>
      <c r="M8" s="42" t="n">
        <v>0.269</v>
      </c>
      <c r="N8" s="34">
        <f>IFERROR(G8-VLOOKUP(C8,$C$2:G7,5,FALSE),"")</f>
        <v/>
      </c>
      <c r="O8" s="31" t="n">
        <v>65</v>
      </c>
      <c r="P8" s="34">
        <f>IFERROR(G8-O8,"")</f>
        <v/>
      </c>
      <c r="Q8" s="12" t="inlineStr">
        <is>
          <t>Início de acompanhamento nutricional.</t>
        </is>
      </c>
    </row>
    <row r="9">
      <c r="A9" s="3" t="inlineStr">
        <is>
          <t>AV-2026-007</t>
        </is>
      </c>
      <c r="B9" s="30" t="n">
        <v>46164</v>
      </c>
      <c r="C9" s="3" t="inlineStr">
        <is>
          <t>Carlos Pereira</t>
        </is>
      </c>
      <c r="D9" s="30" t="n">
        <v>30516</v>
      </c>
      <c r="E9" s="3" t="inlineStr">
        <is>
          <t>Masculino</t>
        </is>
      </c>
      <c r="F9" s="5" t="n">
        <v>1.73</v>
      </c>
      <c r="G9" s="31" t="n">
        <v>77.8</v>
      </c>
      <c r="H9" s="7">
        <f>IFERROR(G9/(F9^2),"")</f>
        <v/>
      </c>
      <c r="I9" s="8">
        <f>IF(H9="","",IF(H9&lt;18.5,"Baixo peso",IF(H9&lt;25,"Peso adequado",IF(H9&lt;30,"Sobrepeso",IF(H9&lt;35,"Obesidade grau I",IF(H9&lt;40,"Obesidade grau II","Obesidade grau III"))))))</f>
        <v/>
      </c>
      <c r="J9" s="31" t="n">
        <v>86</v>
      </c>
      <c r="K9" s="31" t="n">
        <v>98</v>
      </c>
      <c r="L9" s="9">
        <f>IFERROR(J9/K9,"")</f>
        <v/>
      </c>
      <c r="M9" s="42" t="n">
        <v>0.238</v>
      </c>
      <c r="N9" s="33">
        <f>IFERROR(G9-VLOOKUP(C9,$C$2:G8,5,FALSE),"")</f>
        <v/>
      </c>
      <c r="O9" s="31" t="n">
        <v>74</v>
      </c>
      <c r="P9" s="33">
        <f>IFERROR(G9-O9,"")</f>
        <v/>
      </c>
      <c r="Q9" s="12" t="inlineStr">
        <is>
          <t>Quadro estável; ajustar hidratação.</t>
        </is>
      </c>
    </row>
    <row r="10">
      <c r="A10" s="3" t="inlineStr">
        <is>
          <t>AV-2026-008</t>
        </is>
      </c>
      <c r="B10" s="30" t="n">
        <v>46185</v>
      </c>
      <c r="C10" s="3" t="inlineStr">
        <is>
          <t>Juliana Costa</t>
        </is>
      </c>
      <c r="D10" s="30" t="n">
        <v>34729</v>
      </c>
      <c r="E10" s="3" t="inlineStr">
        <is>
          <t>Feminino</t>
        </is>
      </c>
      <c r="F10" s="5" t="n">
        <v>1.58</v>
      </c>
      <c r="G10" s="31" t="n">
        <v>59.6</v>
      </c>
      <c r="H10" s="13">
        <f>IFERROR(G10/(F10^2),"")</f>
        <v/>
      </c>
      <c r="I10" s="14">
        <f>IF(H10="","",IF(H10&lt;18.5,"Baixo peso",IF(H10&lt;25,"Peso adequado",IF(H10&lt;30,"Sobrepeso",IF(H10&lt;35,"Obesidade grau I",IF(H10&lt;40,"Obesidade grau II","Obesidade grau III"))))))</f>
        <v/>
      </c>
      <c r="J10" s="31" t="n">
        <v>70</v>
      </c>
      <c r="K10" s="31" t="n">
        <v>89</v>
      </c>
      <c r="L10" s="15">
        <f>IFERROR(J10/K10,"")</f>
        <v/>
      </c>
      <c r="M10" s="42" t="n">
        <v>0.242</v>
      </c>
      <c r="N10" s="34">
        <f>IFERROR(G10-VLOOKUP(C10,$C$2:G9,5,FALSE),"")</f>
        <v/>
      </c>
      <c r="O10" s="31" t="n">
        <v>57</v>
      </c>
      <c r="P10" s="34">
        <f>IFERROR(G10-O10,"")</f>
        <v/>
      </c>
      <c r="Q10" s="12" t="inlineStr">
        <is>
          <t>Próxima da meta; manter plano atual.</t>
        </is>
      </c>
    </row>
    <row r="11">
      <c r="A11" s="3" t="inlineStr">
        <is>
          <t>AV-2026-009</t>
        </is>
      </c>
      <c r="B11" s="30" t="n">
        <v>46211</v>
      </c>
      <c r="C11" s="3" t="inlineStr">
        <is>
          <t>Rafael Almeida</t>
        </is>
      </c>
      <c r="D11" s="30" t="n">
        <v>32116</v>
      </c>
      <c r="E11" s="3" t="inlineStr">
        <is>
          <t>Masculino</t>
        </is>
      </c>
      <c r="F11" s="5" t="n">
        <v>1.82</v>
      </c>
      <c r="G11" s="31" t="n">
        <v>96.2</v>
      </c>
      <c r="H11" s="7">
        <f>IFERROR(G11/(F11^2),"")</f>
        <v/>
      </c>
      <c r="I11" s="8">
        <f>IF(H11="","",IF(H11&lt;18.5,"Baixo peso",IF(H11&lt;25,"Peso adequado",IF(H11&lt;30,"Sobrepeso",IF(H11&lt;35,"Obesidade grau I",IF(H11&lt;40,"Obesidade grau II","Obesidade grau III"))))))</f>
        <v/>
      </c>
      <c r="J11" s="31" t="n">
        <v>105</v>
      </c>
      <c r="K11" s="31" t="n">
        <v>110</v>
      </c>
      <c r="L11" s="9">
        <f>IFERROR(J11/K11,"")</f>
        <v/>
      </c>
      <c r="M11" s="42" t="n">
        <v>0.289</v>
      </c>
      <c r="N11" s="33">
        <f>IFERROR(G11-VLOOKUP(C11,$C$2:G10,5,FALSE),"")</f>
        <v/>
      </c>
      <c r="O11" s="31" t="n">
        <v>86</v>
      </c>
      <c r="P11" s="33">
        <f>IFERROR(G11-O11,"")</f>
        <v/>
      </c>
      <c r="Q11" s="12" t="inlineStr">
        <is>
          <t>Avaliação inicial; orientar acompanhamento profissional.</t>
        </is>
      </c>
    </row>
    <row r="12">
      <c r="A12" s="3" t="inlineStr">
        <is>
          <t>AV-2026-010</t>
        </is>
      </c>
      <c r="B12" s="30" t="n">
        <v>46244</v>
      </c>
      <c r="C12" s="3" t="inlineStr">
        <is>
          <t>Camila Ferreira</t>
        </is>
      </c>
      <c r="D12" s="30" t="n">
        <v>34081</v>
      </c>
      <c r="E12" s="3" t="inlineStr">
        <is>
          <t>Feminino</t>
        </is>
      </c>
      <c r="F12" s="5" t="n">
        <v>1.65</v>
      </c>
      <c r="G12" s="31" t="n">
        <v>63.4</v>
      </c>
      <c r="H12" s="13">
        <f>IFERROR(G12/(F12^2),"")</f>
        <v/>
      </c>
      <c r="I12" s="14">
        <f>IF(H12="","",IF(H12&lt;18.5,"Baixo peso",IF(H12&lt;25,"Peso adequado",IF(H12&lt;30,"Sobrepeso",IF(H12&lt;35,"Obesidade grau I",IF(H12&lt;40,"Obesidade grau II","Obesidade grau III"))))))</f>
        <v/>
      </c>
      <c r="J12" s="31" t="n">
        <v>74</v>
      </c>
      <c r="K12" s="31" t="n">
        <v>93</v>
      </c>
      <c r="L12" s="15">
        <f>IFERROR(J12/K12,"")</f>
        <v/>
      </c>
      <c r="M12" s="42" t="n">
        <v>0.256</v>
      </c>
      <c r="N12" s="34">
        <f>IFERROR(G12-VLOOKUP(C12,$C$2:G11,5,FALSE),"")</f>
        <v/>
      </c>
      <c r="O12" s="31" t="n">
        <v>60</v>
      </c>
      <c r="P12" s="34">
        <f>IFERROR(G12-O12,"")</f>
        <v/>
      </c>
      <c r="Q12" s="12" t="inlineStr">
        <is>
          <t>Bom progresso; reavaliar em setembro.</t>
        </is>
      </c>
    </row>
  </sheetData>
  <autoFilter ref="A2:Q12"/>
  <mergeCells count="1">
    <mergeCell ref="A1:Q1"/>
  </mergeCells>
  <conditionalFormatting sqref="N3:N12">
    <cfRule type="expression" priority="1" dxfId="0" stopIfTrue="1">
      <formula>AND(N3&lt;&gt;"",N3&lt;0)</formula>
    </cfRule>
    <cfRule type="expression" priority="2" dxfId="1" stopIfTrue="1">
      <formula>AND(N3&lt;&gt;"",N3&gt;0)</formula>
    </cfRule>
  </conditionalFormatting>
  <conditionalFormatting sqref="P3:P12">
    <cfRule type="expression" priority="3" dxfId="2" stopIfTrue="1">
      <formula>AND(P3&lt;&gt;"",ABS(P3)&lt;=0.5)</formula>
    </cfRule>
    <cfRule type="expression" priority="4" dxfId="3" stopIfTrue="1">
      <formula>AND(P3&lt;&gt;"",ABS(P3)&gt;3)</formula>
    </cfRule>
    <cfRule type="expression" priority="5" dxfId="4" stopIfTrue="1">
      <formula>AND(P3&lt;&gt;"",ABS(P3)&gt;0.5,ABS(P3)&lt;=3)</formula>
    </cfRule>
  </conditionalFormatting>
  <conditionalFormatting sqref="I3:I12">
    <cfRule type="expression" priority="6" dxfId="2" stopIfTrue="1">
      <formula>I3="Peso adequado"</formula>
    </cfRule>
    <cfRule type="expression" priority="7" dxfId="4" stopIfTrue="1">
      <formula>I3="Sobrepeso"</formula>
    </cfRule>
    <cfRule type="expression" priority="8" dxfId="3" stopIfTrue="1">
      <formula>LEFT(I3,9)="Obesidade"</formula>
    </cfRule>
  </conditionalFormatting>
  <dataValidations count="1">
    <dataValidation sqref="E3:E12" showErrorMessage="1" showInputMessage="1" allowBlank="1" type="list">
      <formula1>"Feminino,Masculino"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R53"/>
  <sheetViews>
    <sheetView showGridLines="0" zoomScale="90" zoomScaleNormal="90" workbookViewId="0">
      <selection activeCell="A1" sqref="A1"/>
    </sheetView>
  </sheetViews>
  <sheetFormatPr baseColWidth="8" defaultRowHeight="15"/>
  <cols>
    <col width="34" customWidth="1" min="1" max="1"/>
    <col width="32.95999999999999" customWidth="1" min="2" max="2"/>
    <col width="34" customWidth="1" min="3" max="3"/>
    <col width="34" customWidth="1" min="4" max="4"/>
    <col width="34" customWidth="1" min="5" max="5"/>
    <col width="32.95999999999999" customWidth="1" min="6" max="6"/>
    <col width="33.68" customWidth="1" min="7" max="7"/>
    <col width="22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</cols>
  <sheetData>
    <row r="1" ht="26" customHeight="1">
      <c r="A1" s="43" t="inlineStr">
        <is>
          <t>Resumo — Indicadores de Acompanhamento 2026</t>
        </is>
      </c>
    </row>
    <row r="2"/>
    <row r="3" ht="30" customHeight="1">
      <c r="A3" s="44" t="inlineStr">
        <is>
          <t>Total de Avaliações</t>
        </is>
      </c>
      <c r="B3" s="44" t="inlineStr">
        <is>
          <t>Registros com Cliente</t>
        </is>
      </c>
      <c r="C3" s="44" t="inlineStr">
        <is>
          <t>Peso Médio (kg)</t>
        </is>
      </c>
      <c r="D3" s="44" t="inlineStr">
        <is>
          <t>IMC Médio</t>
        </is>
      </c>
      <c r="E3" s="44" t="inlineStr">
        <is>
          <t>% Gordura Médio</t>
        </is>
      </c>
      <c r="F3" s="44" t="inlineStr">
        <is>
          <t>Avaliações com Redução de Peso</t>
        </is>
      </c>
      <c r="G3" s="44" t="inlineStr">
        <is>
          <t>Pessoas na Meta</t>
        </is>
      </c>
    </row>
    <row r="4" ht="24" customHeight="1">
      <c r="A4" s="45">
        <f>COUNTIF('Controle de Medidas'!A3:A12,"&lt;&gt;")</f>
        <v/>
      </c>
      <c r="B4" s="45">
        <f>COUNTIF('Controle de Medidas'!C3:C12,"&lt;&gt;")</f>
        <v/>
      </c>
      <c r="C4" s="46">
        <f>IFERROR(AVERAGE('Controle de Medidas'!G3:G12),0)</f>
        <v/>
      </c>
      <c r="D4" s="47">
        <f>IFERROR(AVERAGE('Controle de Medidas'!H3:H12),0)</f>
        <v/>
      </c>
      <c r="E4" s="48">
        <f>IFERROR(AVERAGE('Controle de Medidas'!M3:M12),0)</f>
        <v/>
      </c>
      <c r="F4" s="45">
        <f>COUNTIF('Controle de Medidas'!N3:N12,"&lt;0")</f>
        <v/>
      </c>
      <c r="G4" s="45">
        <f>COUNTIF('Controle de Medidas'!P3:P12,"&lt;=0")</f>
        <v/>
      </c>
    </row>
    <row r="5"/>
    <row r="6">
      <c r="A6" s="49" t="inlineStr">
        <is>
          <t>Tabela auxiliar — dados para os gráficos (ordenada por data)</t>
        </is>
      </c>
    </row>
    <row r="7">
      <c r="A7" s="50" t="inlineStr">
        <is>
          <t>Data</t>
        </is>
      </c>
      <c r="B7" s="50" t="inlineStr">
        <is>
          <t>Cliente</t>
        </is>
      </c>
      <c r="C7" s="50" t="inlineStr">
        <is>
          <t>Peso (kg)</t>
        </is>
      </c>
      <c r="D7" s="50" t="inlineStr">
        <is>
          <t>Cintura (cm)</t>
        </is>
      </c>
      <c r="E7" s="50" t="inlineStr">
        <is>
          <t>% Gordura Corporal</t>
        </is>
      </c>
      <c r="F7" s="50" t="inlineStr">
        <is>
          <t>IMC</t>
        </is>
      </c>
    </row>
    <row r="8">
      <c r="A8" s="51">
        <f>'Controle de Medidas'!B3</f>
        <v/>
      </c>
      <c r="B8" s="52">
        <f>'Controle de Medidas'!C3</f>
        <v/>
      </c>
      <c r="C8" s="53">
        <f>'Controle de Medidas'!G3</f>
        <v/>
      </c>
      <c r="D8" s="53">
        <f>'Controle de Medidas'!J3</f>
        <v/>
      </c>
      <c r="E8" s="54">
        <f>'Controle de Medidas'!M3</f>
        <v/>
      </c>
      <c r="F8" s="55">
        <f>'Controle de Medidas'!H3</f>
        <v/>
      </c>
    </row>
    <row r="9">
      <c r="A9" s="56">
        <f>'Controle de Medidas'!B4</f>
        <v/>
      </c>
      <c r="B9" s="57">
        <f>'Controle de Medidas'!C4</f>
        <v/>
      </c>
      <c r="C9" s="58">
        <f>'Controle de Medidas'!G4</f>
        <v/>
      </c>
      <c r="D9" s="58">
        <f>'Controle de Medidas'!J4</f>
        <v/>
      </c>
      <c r="E9" s="59">
        <f>'Controle de Medidas'!M4</f>
        <v/>
      </c>
      <c r="F9" s="60">
        <f>'Controle de Medidas'!H4</f>
        <v/>
      </c>
    </row>
    <row r="10">
      <c r="A10" s="51">
        <f>'Controle de Medidas'!B5</f>
        <v/>
      </c>
      <c r="B10" s="52">
        <f>'Controle de Medidas'!C5</f>
        <v/>
      </c>
      <c r="C10" s="53">
        <f>'Controle de Medidas'!G5</f>
        <v/>
      </c>
      <c r="D10" s="53">
        <f>'Controle de Medidas'!J5</f>
        <v/>
      </c>
      <c r="E10" s="54">
        <f>'Controle de Medidas'!M5</f>
        <v/>
      </c>
      <c r="F10" s="55">
        <f>'Controle de Medidas'!H5</f>
        <v/>
      </c>
    </row>
    <row r="11">
      <c r="A11" s="56">
        <f>'Controle de Medidas'!B6</f>
        <v/>
      </c>
      <c r="B11" s="57">
        <f>'Controle de Medidas'!C6</f>
        <v/>
      </c>
      <c r="C11" s="58">
        <f>'Controle de Medidas'!G6</f>
        <v/>
      </c>
      <c r="D11" s="58">
        <f>'Controle de Medidas'!J6</f>
        <v/>
      </c>
      <c r="E11" s="59">
        <f>'Controle de Medidas'!M6</f>
        <v/>
      </c>
      <c r="F11" s="60">
        <f>'Controle de Medidas'!H6</f>
        <v/>
      </c>
    </row>
    <row r="12">
      <c r="A12" s="51">
        <f>'Controle de Medidas'!B7</f>
        <v/>
      </c>
      <c r="B12" s="52">
        <f>'Controle de Medidas'!C7</f>
        <v/>
      </c>
      <c r="C12" s="53">
        <f>'Controle de Medidas'!G7</f>
        <v/>
      </c>
      <c r="D12" s="53">
        <f>'Controle de Medidas'!J7</f>
        <v/>
      </c>
      <c r="E12" s="54">
        <f>'Controle de Medidas'!M7</f>
        <v/>
      </c>
      <c r="F12" s="55">
        <f>'Controle de Medidas'!H7</f>
        <v/>
      </c>
    </row>
    <row r="13">
      <c r="A13" s="56">
        <f>'Controle de Medidas'!B8</f>
        <v/>
      </c>
      <c r="B13" s="57">
        <f>'Controle de Medidas'!C8</f>
        <v/>
      </c>
      <c r="C13" s="58">
        <f>'Controle de Medidas'!G8</f>
        <v/>
      </c>
      <c r="D13" s="58">
        <f>'Controle de Medidas'!J8</f>
        <v/>
      </c>
      <c r="E13" s="59">
        <f>'Controle de Medidas'!M8</f>
        <v/>
      </c>
      <c r="F13" s="60">
        <f>'Controle de Medidas'!H8</f>
        <v/>
      </c>
    </row>
    <row r="14">
      <c r="A14" s="51">
        <f>'Controle de Medidas'!B9</f>
        <v/>
      </c>
      <c r="B14" s="52">
        <f>'Controle de Medidas'!C9</f>
        <v/>
      </c>
      <c r="C14" s="53">
        <f>'Controle de Medidas'!G9</f>
        <v/>
      </c>
      <c r="D14" s="53">
        <f>'Controle de Medidas'!J9</f>
        <v/>
      </c>
      <c r="E14" s="54">
        <f>'Controle de Medidas'!M9</f>
        <v/>
      </c>
      <c r="F14" s="55">
        <f>'Controle de Medidas'!H9</f>
        <v/>
      </c>
    </row>
    <row r="15">
      <c r="A15" s="56">
        <f>'Controle de Medidas'!B10</f>
        <v/>
      </c>
      <c r="B15" s="57">
        <f>'Controle de Medidas'!C10</f>
        <v/>
      </c>
      <c r="C15" s="58">
        <f>'Controle de Medidas'!G10</f>
        <v/>
      </c>
      <c r="D15" s="58">
        <f>'Controle de Medidas'!J10</f>
        <v/>
      </c>
      <c r="E15" s="59">
        <f>'Controle de Medidas'!M10</f>
        <v/>
      </c>
      <c r="F15" s="60">
        <f>'Controle de Medidas'!H10</f>
        <v/>
      </c>
    </row>
    <row r="16">
      <c r="A16" s="51">
        <f>'Controle de Medidas'!B11</f>
        <v/>
      </c>
      <c r="B16" s="52">
        <f>'Controle de Medidas'!C11</f>
        <v/>
      </c>
      <c r="C16" s="53">
        <f>'Controle de Medidas'!G11</f>
        <v/>
      </c>
      <c r="D16" s="53">
        <f>'Controle de Medidas'!J11</f>
        <v/>
      </c>
      <c r="E16" s="54">
        <f>'Controle de Medidas'!M11</f>
        <v/>
      </c>
      <c r="F16" s="55">
        <f>'Controle de Medidas'!H11</f>
        <v/>
      </c>
    </row>
    <row r="17">
      <c r="A17" s="56">
        <f>'Controle de Medidas'!B12</f>
        <v/>
      </c>
      <c r="B17" s="57">
        <f>'Controle de Medidas'!C12</f>
        <v/>
      </c>
      <c r="C17" s="58">
        <f>'Controle de Medidas'!G12</f>
        <v/>
      </c>
      <c r="D17" s="58">
        <f>'Controle de Medidas'!J12</f>
        <v/>
      </c>
      <c r="E17" s="59">
        <f>'Controle de Medidas'!M12</f>
        <v/>
      </c>
      <c r="F17" s="60">
        <f>'Controle de Medidas'!H12</f>
        <v/>
      </c>
    </row>
    <row r="18"/>
    <row r="19"/>
    <row r="20">
      <c r="A20" s="49" t="inlineStr">
        <is>
          <t>Evolução do peso — clientes com mais de uma avaliação</t>
        </is>
      </c>
      <c r="E20" s="49" t="inlineStr">
        <is>
          <t>Classificação do IMC — contagem</t>
        </is>
      </c>
    </row>
    <row r="21">
      <c r="A21" s="50" t="inlineStr">
        <is>
          <t>Data</t>
        </is>
      </c>
      <c r="B21" s="50" t="inlineStr">
        <is>
          <t>João Silva</t>
        </is>
      </c>
      <c r="C21" s="50" t="inlineStr">
        <is>
          <t>Maria Oliveira</t>
        </is>
      </c>
      <c r="E21" s="50" t="inlineStr">
        <is>
          <t>Classificação</t>
        </is>
      </c>
      <c r="F21" s="50" t="inlineStr">
        <is>
          <t>Quantidade</t>
        </is>
      </c>
    </row>
    <row r="22">
      <c r="A22" s="51" t="n">
        <v>46032</v>
      </c>
      <c r="B22" s="53" t="n">
        <v>92.40000000000001</v>
      </c>
      <c r="C22" s="34" t="n"/>
      <c r="E22" s="52" t="inlineStr">
        <is>
          <t>Baixo peso</t>
        </is>
      </c>
      <c r="F22" s="52">
        <f>COUNTIF('Controle de Medidas'!I3:I12,E22)</f>
        <v/>
      </c>
    </row>
    <row r="23">
      <c r="A23" s="56" t="n">
        <v>46037</v>
      </c>
      <c r="B23" s="33" t="n"/>
      <c r="C23" s="58" t="n">
        <v>68.7</v>
      </c>
      <c r="E23" s="57" t="inlineStr">
        <is>
          <t>Peso adequado</t>
        </is>
      </c>
      <c r="F23" s="57">
        <f>COUNTIF('Controle de Medidas'!I3:I12,E23)</f>
        <v/>
      </c>
    </row>
    <row r="24">
      <c r="A24" s="51" t="n">
        <v>46063</v>
      </c>
      <c r="B24" s="53" t="n">
        <v>90.8</v>
      </c>
      <c r="C24" s="34" t="n"/>
      <c r="E24" s="52" t="inlineStr">
        <is>
          <t>Sobrepeso</t>
        </is>
      </c>
      <c r="F24" s="52">
        <f>COUNTIF('Controle de Medidas'!I3:I12,E24)</f>
        <v/>
      </c>
    </row>
    <row r="25">
      <c r="A25" s="56" t="n">
        <v>46068</v>
      </c>
      <c r="B25" s="33" t="n"/>
      <c r="C25" s="58" t="n">
        <v>67.09999999999999</v>
      </c>
      <c r="E25" s="57" t="inlineStr">
        <is>
          <t>Obesidade grau I</t>
        </is>
      </c>
      <c r="F25" s="57">
        <f>COUNTIF('Controle de Medidas'!I3:I12,E25)</f>
        <v/>
      </c>
    </row>
    <row r="26">
      <c r="E26" s="52" t="inlineStr">
        <is>
          <t>Obesidade grau II</t>
        </is>
      </c>
      <c r="F26" s="52">
        <f>COUNTIF('Controle de Medidas'!I3:I12,E26)</f>
        <v/>
      </c>
    </row>
    <row r="27">
      <c r="E27" s="57" t="inlineStr">
        <is>
          <t>Obesidade grau III</t>
        </is>
      </c>
      <c r="F27" s="57">
        <f>COUNTIF('Controle de Medidas'!I3:I12,E27)</f>
        <v/>
      </c>
    </row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</sheetData>
  <mergeCells count="1">
    <mergeCell ref="A1:H1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27"/>
  <sheetViews>
    <sheetView showGridLines="0" zoomScale="85" zoomScaleNormal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" customWidth="1" min="1" max="1"/>
    <col width="110" customWidth="1" min="2" max="2"/>
  </cols>
  <sheetData>
    <row r="1" ht="32" customHeight="1">
      <c r="B1" s="61" t="n"/>
    </row>
    <row r="2">
      <c r="B2" s="27" t="inlineStr">
        <is>
          <t>Controle de Peso e Medidas — Orientações de Uso</t>
        </is>
      </c>
    </row>
    <row r="3"/>
    <row r="4" ht="20" customHeight="1">
      <c r="B4" s="28" t="inlineStr">
        <is>
          <t>1. Como a planilha está organizada</t>
        </is>
      </c>
    </row>
    <row r="5"/>
    <row r="6" ht="32" customHeight="1">
      <c r="B6" s="29" t="inlineStr">
        <is>
          <t>Cada linha da aba 'Controle de Medidas' representa uma avaliação corporal completa de uma pessoa, com data, peso, medidas e indicadores calculados automaticamente.</t>
        </is>
      </c>
    </row>
    <row r="7" ht="32" customHeight="1">
      <c r="B7" s="29" t="inlineStr">
        <is>
          <t>A aba 'Resumo' reúne os indicadores gerais, a tabela auxiliar e os gráficos de evolução de peso, IMC por avaliação e distribuição da classificação do IMC.</t>
        </is>
      </c>
    </row>
    <row r="8" ht="20" customHeight="1">
      <c r="B8" s="28" t="inlineStr">
        <is>
          <t>2. Como preencher</t>
        </is>
      </c>
    </row>
    <row r="9"/>
    <row r="10" ht="32" customHeight="1">
      <c r="B10" s="29" t="inlineStr">
        <is>
          <t>Preencha apenas as colunas com fundo amarelo-claro: ID, datas, nome, sexo, altura, peso, cintura, quadril, percentual de gordura, meta de peso e observações.</t>
        </is>
      </c>
    </row>
    <row r="11" ht="32" customHeight="1">
      <c r="B11" s="29" t="inlineStr">
        <is>
          <t>As demais colunas (IMC, classificação, relação cintura/quadril, variação de peso e diferença para a meta) são calculadas por fórmula — não as altere.</t>
        </is>
      </c>
    </row>
    <row r="12" ht="32" customHeight="1">
      <c r="B12" s="29" t="inlineStr">
        <is>
          <t>Use o formato de data DD/MM/AAAA e informe a altura em metros com duas casas decimais (ex.: 1,75).</t>
        </is>
      </c>
    </row>
    <row r="13" ht="20" customHeight="1">
      <c r="B13" s="28" t="inlineStr">
        <is>
          <t>3. Ordem cronológica e variações</t>
        </is>
      </c>
    </row>
    <row r="14"/>
    <row r="15" ht="32" customHeight="1">
      <c r="B15" s="29" t="inlineStr">
        <is>
          <t>Mantenha as avaliações em ordem cronológica e agrupadas por pessoa: a fórmula de variação compara cada avaliação com a avaliação anterior do mesmo cliente.</t>
        </is>
      </c>
    </row>
    <row r="16" ht="32" customHeight="1">
      <c r="B16" s="29" t="inlineStr">
        <is>
          <t>Valores negativos na coluna de variação indicam redução de peso (sinalizado em verde); valores positivos indicam aumento (sinalizado em vermelho).</t>
        </is>
      </c>
    </row>
    <row r="17" ht="20" customHeight="1">
      <c r="B17" s="28" t="inlineStr">
        <is>
          <t>4. Sobre o IMC e os indicadores</t>
        </is>
      </c>
    </row>
    <row r="18"/>
    <row r="19" ht="32" customHeight="1">
      <c r="B19" s="29" t="inlineStr">
        <is>
          <t>O IMC é calculado por peso ÷ altura² e possui caráter apenas indicativo. Ele não considera composição corporal, idade ou condições individuais.</t>
        </is>
      </c>
    </row>
    <row r="20" ht="32" customHeight="1">
      <c r="B20" s="29" t="inlineStr">
        <is>
          <t>Esta planilha não substitui avaliação de nutricionista, médico ou educador físico. Procure orientação profissional para interpretar os resultados e definir metas.</t>
        </is>
      </c>
    </row>
    <row r="21" ht="20" customHeight="1">
      <c r="B21" s="28" t="inlineStr">
        <is>
          <t>5. Boas práticas de medição</t>
        </is>
      </c>
    </row>
    <row r="22"/>
    <row r="23" ht="32" customHeight="1">
      <c r="B23" s="29" t="inlineStr">
        <is>
          <t>Colete as medidas preferencialmente nas mesmas condições: mesmo horário do dia, mesmo instrumento (fita métrica/balança) e mesma técnica de aferição.</t>
        </is>
      </c>
    </row>
    <row r="24" ht="32" customHeight="1">
      <c r="B24" s="29" t="inlineStr">
        <is>
          <t>Para a cintura, meça na altura do umbigo ou no ponto mais estreito do tronco; para o quadril, na maior circunferência dos glúteos.</t>
        </is>
      </c>
    </row>
    <row r="25" ht="20" customHeight="1">
      <c r="B25" s="28" t="inlineStr">
        <is>
          <t>6. Privacidade e LGPD</t>
        </is>
      </c>
    </row>
    <row r="26"/>
    <row r="27" ht="32" customHeight="1">
      <c r="B27" s="29" t="inlineStr">
        <is>
          <t>Dados corporais são dados pessoais sensíveis. Trate-os conforme a Lei Geral de Proteção de Dados (LGPD): restrinja o acesso ao arquivo, evite compartilhamento indevido e obtenha consentimento dos avaliados.</t>
        </is>
      </c>
    </row>
  </sheetData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2026-08-19T15:55:36Z</dcterms:created>
  <dcterms:modified xmlns:dcterms="http://purl.org/dc/terms/" xmlns:xsi="http://www.w3.org/2001/XMLSchema-instance" xsi:type="dcterms:W3CDTF">2026-08-19T15:55:36Z</dcterms:modified>
</cp:coreProperties>
</file>