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e do Enxoval" sheetId="1" state="visible" r:id="rId1"/>
    <sheet xmlns:r="http://schemas.openxmlformats.org/officeDocument/2006/relationships" name="Resumo e Orçamento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0" hidden="1">'Controle do Enxoval'!$A$3:$T$103</definedName>
    <definedName name="_xlnm.Print_Area" localSheetId="0">'Controle do Enxoval'!$A$1:$T$15</definedName>
    <definedName name="_xlnm.Print_Area" localSheetId="1">'Resumo e Orçamento'!$A$1:$R$39</definedName>
    <definedName name="_xlnm.Print_Area" localSheetId="2">'Instruções'!$A$1:$B$15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R$&quot; #.##0,00"/>
    <numFmt numFmtId="165" formatCode="DD/MM/AAAA"/>
    <numFmt numFmtId="166" formatCode="0,0%"/>
    <numFmt numFmtId="167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475569"/>
      <sz val="11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1F2937"/>
      <sz val="10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right" vertical="center"/>
    </xf>
    <xf numFmtId="164" fontId="4" fillId="3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right" vertical="center"/>
    </xf>
    <xf numFmtId="0" fontId="3" fillId="6" borderId="0" applyAlignment="1" pivotButton="0" quotePrefix="0" xfId="0">
      <alignment horizontal="left" vertical="center" wrapText="1"/>
    </xf>
    <xf numFmtId="0" fontId="3" fillId="6" borderId="0" pivotButton="0" quotePrefix="0" xfId="0"/>
    <xf numFmtId="0" fontId="5" fillId="3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166" fontId="4" fillId="5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 wrapText="1"/>
    </xf>
    <xf numFmtId="166" fontId="4" fillId="3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top" wrapText="1"/>
    </xf>
    <xf numFmtId="0" fontId="4" fillId="7" borderId="1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right" vertical="center"/>
    </xf>
    <xf numFmtId="164" fontId="4" fillId="3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 shrinkToFit="1"/>
    </xf>
    <xf numFmtId="167" fontId="4" fillId="4" borderId="1" applyAlignment="1" pivotButton="0" quotePrefix="0" xfId="0">
      <alignment horizontal="center" vertical="center" wrapText="1"/>
    </xf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6" borderId="0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164" fontId="4" fillId="3" borderId="1" applyAlignment="1" pivotButton="0" quotePrefix="0" xfId="0">
      <alignment horizontal="right" vertical="center" wrapText="1"/>
    </xf>
    <xf numFmtId="0" fontId="5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right" vertical="center" wrapText="1"/>
    </xf>
    <xf numFmtId="10" fontId="4" fillId="5" borderId="1" applyAlignment="1" pivotButton="0" quotePrefix="0" xfId="0">
      <alignment horizontal="right" vertical="center" wrapText="1"/>
    </xf>
    <xf numFmtId="1" fontId="4" fillId="3" borderId="1" applyAlignment="1" pivotButton="0" quotePrefix="0" xfId="0">
      <alignment horizontal="right" vertical="center" wrapText="1"/>
    </xf>
    <xf numFmtId="1" fontId="4" fillId="5" borderId="1" applyAlignment="1" pivotButton="0" quotePrefix="0" xfId="0">
      <alignment horizontal="righ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10" fontId="4" fillId="3" borderId="1" applyAlignment="1" pivotButton="0" quotePrefix="0" xfId="0">
      <alignment horizontal="right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 shrinkToFit="1"/>
    </xf>
    <xf numFmtId="0" fontId="0" fillId="0" borderId="0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16A34A"/>
        <sz val="10"/>
      </font>
    </dxf>
    <dxf>
      <font>
        <name val="Calibri"/>
        <b val="1"/>
        <color rgb="00DC2626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Custo estimado x custo real por categoria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 e Orçamento'!B15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'Resumo e Orçamento'!$A$16:$A$23</f>
            </numRef>
          </cat>
          <val>
            <numRef>
              <f>'Resumo e Orçamento'!$B$16:$B$23</f>
            </numRef>
          </val>
        </ser>
        <ser>
          <idx val="1"/>
          <order val="1"/>
          <tx>
            <strRef>
              <f>'Resumo e Orçamento'!C15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'Resumo e Orçamento'!$A$16:$A$23</f>
            </numRef>
          </cat>
          <val>
            <numRef>
              <f>'Resumo e Orçamento'!$C$16:$C$23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R$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do custo estimado</a:t>
            </a:r>
          </a:p>
        </rich>
      </tx>
    </title>
    <plotArea>
      <pieChart>
        <varyColors val="1"/>
        <ser>
          <idx val="0"/>
          <order val="0"/>
          <tx>
            <strRef>
              <f>'Resumo e Orçamento'!B15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'Resumo e Orçamento'!$A$16:$A$23</f>
            </numRef>
          </cat>
          <val>
            <numRef>
              <f>'Resumo e Orçamento'!$B$16:$B$23</f>
            </numRef>
          </val>
        </ser>
        <dLbls>
          <showPercent val="1"/>
        </dLbls>
        <firstSliceAng val="0"/>
      </pieChart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Situação das compras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 e Orçamento'!H15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'Resumo e Orçamento'!$G$16:$G$18</f>
            </numRef>
          </cat>
          <val>
            <numRef>
              <f>'Resumo e Orçamento'!$H$16:$H$18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 de itens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1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17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6</col>
      <colOff>0</colOff>
      <row>20</row>
      <rowOff>0</rowOff>
    </from>
    <ext cx="468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103"/>
  <sheetViews>
    <sheetView showGridLines="0" zoomScale="55" zoomScaleNormal="5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23" customWidth="1" min="3" max="3"/>
    <col width="28" customWidth="1" min="4" max="4"/>
    <col width="19.38" customWidth="1" min="5" max="5"/>
    <col width="17.82" customWidth="1" min="6" max="6"/>
    <col width="17.82" customWidth="1" min="7" max="7"/>
    <col width="12" customWidth="1" min="8" max="8"/>
    <col width="18" customWidth="1" min="9" max="9"/>
    <col width="22" customWidth="1" min="10" max="10"/>
    <col width="17" customWidth="1" min="11" max="11"/>
    <col width="20.94" customWidth="1" min="12" max="12"/>
    <col width="17.82" customWidth="1" min="13" max="13"/>
    <col width="16" customWidth="1" min="14" max="14"/>
    <col width="14" customWidth="1" min="15" max="15"/>
    <col width="18.6" customWidth="1" min="16" max="16"/>
    <col width="20.94" customWidth="1" min="17" max="17"/>
    <col width="15" customWidth="1" min="18" max="18"/>
    <col width="16" customWidth="1" min="19" max="19"/>
    <col width="30" customWidth="1" min="20" max="20"/>
  </cols>
  <sheetData>
    <row r="1" ht="28" customHeight="1">
      <c r="A1" s="1" t="inlineStr">
        <is>
          <t>Planejamento do Enxoval do Bebê</t>
        </is>
      </c>
    </row>
    <row r="2" ht="24" customHeight="1">
      <c r="A2" s="2" t="inlineStr">
        <is>
          <t>Preencha os campos amarelos e acompanhe automaticamente o orçamento, as pendências e as compras realizadas.</t>
        </is>
      </c>
    </row>
    <row r="3" ht="32" customHeight="1">
      <c r="A3" s="32" t="inlineStr">
        <is>
          <t>ID Item</t>
        </is>
      </c>
      <c r="B3" s="32" t="inlineStr">
        <is>
          <t>Categoria</t>
        </is>
      </c>
      <c r="C3" s="32" t="inlineStr">
        <is>
          <t>Item</t>
        </is>
      </c>
      <c r="D3" s="32" t="inlineStr">
        <is>
          <t>Descrição / Tamanho</t>
        </is>
      </c>
      <c r="E3" s="32" t="inlineStr">
        <is>
          <t>Quantidade Necessária</t>
        </is>
      </c>
      <c r="F3" s="32" t="inlineStr">
        <is>
          <t>Quantidade Comprada</t>
        </is>
      </c>
      <c r="G3" s="32" t="inlineStr">
        <is>
          <t>Quantidade Pendente</t>
        </is>
      </c>
      <c r="H3" s="32" t="inlineStr">
        <is>
          <t>Prioridade</t>
        </is>
      </c>
      <c r="I3" s="32" t="inlineStr">
        <is>
          <t>Status</t>
        </is>
      </c>
      <c r="J3" s="32" t="inlineStr">
        <is>
          <t>Fornecedor / Loja</t>
        </is>
      </c>
      <c r="K3" s="32" t="inlineStr">
        <is>
          <t>Cidade</t>
        </is>
      </c>
      <c r="L3" s="32" t="inlineStr">
        <is>
          <t>Preço Unitário Estimado</t>
        </is>
      </c>
      <c r="M3" s="32" t="inlineStr">
        <is>
          <t>Preço Unitário Pago</t>
        </is>
      </c>
      <c r="N3" s="32" t="inlineStr">
        <is>
          <t>Custo Estimado</t>
        </is>
      </c>
      <c r="O3" s="32" t="inlineStr">
        <is>
          <t>Custo Real</t>
        </is>
      </c>
      <c r="P3" s="32" t="inlineStr">
        <is>
          <t>Economia / Diferença</t>
        </is>
      </c>
      <c r="Q3" s="32" t="inlineStr">
        <is>
          <t>Data Prevista de Compra</t>
        </is>
      </c>
      <c r="R3" s="32" t="inlineStr">
        <is>
          <t>Data da Compra</t>
        </is>
      </c>
      <c r="S3" s="32" t="inlineStr">
        <is>
          <t>NF-e / Pedido</t>
        </is>
      </c>
      <c r="T3" s="32" t="inlineStr">
        <is>
          <t>Observações</t>
        </is>
      </c>
    </row>
    <row r="4">
      <c r="A4" s="4" t="inlineStr">
        <is>
          <t>EX-001</t>
        </is>
      </c>
      <c r="B4" s="4" t="inlineStr">
        <is>
          <t>Roupas</t>
        </is>
      </c>
      <c r="C4" s="4" t="inlineStr">
        <is>
          <t>Body manga curta</t>
        </is>
      </c>
      <c r="D4" s="4" t="inlineStr">
        <is>
          <t>Tamanho RN</t>
        </is>
      </c>
      <c r="E4" s="5" t="n">
        <v>6</v>
      </c>
      <c r="F4" s="5" t="n">
        <v>6</v>
      </c>
      <c r="G4" s="6">
        <f>IF($A4="","",IFERROR(MAX(E4-F4,0),0))</f>
        <v/>
      </c>
      <c r="H4" s="5" t="inlineStr">
        <is>
          <t>Alta</t>
        </is>
      </c>
      <c r="I4" s="6">
        <f>IF($A4="","",IF(F4=0,"Não comprado",IF(G4=0,"Completo","Compra parcial")))</f>
        <v/>
      </c>
      <c r="J4" s="4" t="inlineStr">
        <is>
          <t>Loja Bebê Feliz</t>
        </is>
      </c>
      <c r="K4" s="4" t="inlineStr">
        <is>
          <t>São Paulo</t>
        </is>
      </c>
      <c r="L4" s="26" t="n">
        <v>24.9</v>
      </c>
      <c r="M4" s="26" t="n">
        <v>21.9</v>
      </c>
      <c r="N4" s="27">
        <f>IF($A4="","",IFERROR(E4*L4,0))</f>
        <v/>
      </c>
      <c r="O4" s="27">
        <f>IF($A4="","",IFERROR(F4*M4,0))</f>
        <v/>
      </c>
      <c r="P4" s="27">
        <f>IF($A4="","",IF(F4=0,0,IFERROR(N4-O4,0)))</f>
        <v/>
      </c>
      <c r="Q4" s="33" t="n">
        <v>46280</v>
      </c>
      <c r="R4" s="33" t="n">
        <v>46271</v>
      </c>
      <c r="S4" s="4" t="inlineStr">
        <is>
          <t>NF-e 45871</t>
        </is>
      </c>
      <c r="T4" s="4" t="inlineStr">
        <is>
          <t>Kit básico para os primeiros dias.</t>
        </is>
      </c>
    </row>
    <row r="5">
      <c r="A5" s="4" t="inlineStr">
        <is>
          <t>EX-002</t>
        </is>
      </c>
      <c r="B5" s="4" t="inlineStr">
        <is>
          <t>Roupas</t>
        </is>
      </c>
      <c r="C5" s="4" t="inlineStr">
        <is>
          <t>Macacão</t>
        </is>
      </c>
      <c r="D5" s="4" t="inlineStr">
        <is>
          <t>Tamanho P, algodão</t>
        </is>
      </c>
      <c r="E5" s="5" t="n">
        <v>4</v>
      </c>
      <c r="F5" s="5" t="n">
        <v>2</v>
      </c>
      <c r="G5" s="10">
        <f>IF($A5="","",IFERROR(MAX(E5-F5,0),0))</f>
        <v/>
      </c>
      <c r="H5" s="5" t="inlineStr">
        <is>
          <t>Alta</t>
        </is>
      </c>
      <c r="I5" s="10">
        <f>IF($A5="","",IF(F5=0,"Não comprado",IF(G5=0,"Completo","Compra parcial")))</f>
        <v/>
      </c>
      <c r="J5" s="4" t="inlineStr">
        <is>
          <t>Baby &amp; Cia</t>
        </is>
      </c>
      <c r="K5" s="4" t="inlineStr">
        <is>
          <t>Campinas</t>
        </is>
      </c>
      <c r="L5" s="26" t="n">
        <v>59.9</v>
      </c>
      <c r="M5" s="26" t="n">
        <v>62.9</v>
      </c>
      <c r="N5" s="29">
        <f>IF($A5="","",IFERROR(E5*L5,0))</f>
        <v/>
      </c>
      <c r="O5" s="29">
        <f>IF($A5="","",IFERROR(F5*M5,0))</f>
        <v/>
      </c>
      <c r="P5" s="29">
        <f>IF($A5="","",IF(F5=0,0,IFERROR(N5-O5,0)))</f>
        <v/>
      </c>
      <c r="Q5" s="33" t="n">
        <v>46285</v>
      </c>
      <c r="R5" s="33" t="n">
        <v>46270</v>
      </c>
      <c r="S5" s="4" t="inlineStr">
        <is>
          <t>PED-90318</t>
        </is>
      </c>
      <c r="T5" s="4" t="inlineStr">
        <is>
          <t>Faltam 2 unidades.</t>
        </is>
      </c>
    </row>
    <row r="6">
      <c r="A6" s="4" t="inlineStr">
        <is>
          <t>EX-003</t>
        </is>
      </c>
      <c r="B6" s="4" t="inlineStr">
        <is>
          <t>Higiene</t>
        </is>
      </c>
      <c r="C6" s="4" t="inlineStr">
        <is>
          <t>Fraldas descartáveis</t>
        </is>
      </c>
      <c r="D6" s="4" t="inlineStr">
        <is>
          <t>Pacote tamanho RN</t>
        </is>
      </c>
      <c r="E6" s="5" t="n">
        <v>8</v>
      </c>
      <c r="F6" s="5" t="n">
        <v>5</v>
      </c>
      <c r="G6" s="6">
        <f>IF($A6="","",IFERROR(MAX(E6-F6,0),0))</f>
        <v/>
      </c>
      <c r="H6" s="5" t="inlineStr">
        <is>
          <t>Alta</t>
        </is>
      </c>
      <c r="I6" s="6">
        <f>IF($A6="","",IF(F6=0,"Não comprado",IF(G6=0,"Completo","Compra parcial")))</f>
        <v/>
      </c>
      <c r="J6" s="4" t="inlineStr">
        <is>
          <t>Drogasil</t>
        </is>
      </c>
      <c r="K6" s="4" t="inlineStr">
        <is>
          <t>Rio de Janeiro</t>
        </is>
      </c>
      <c r="L6" s="26" t="n">
        <v>39.9</v>
      </c>
      <c r="M6" s="26" t="n">
        <v>37.5</v>
      </c>
      <c r="N6" s="27">
        <f>IF($A6="","",IFERROR(E6*L6,0))</f>
        <v/>
      </c>
      <c r="O6" s="27">
        <f>IF($A6="","",IFERROR(F6*M6,0))</f>
        <v/>
      </c>
      <c r="P6" s="27">
        <f>IF($A6="","",IF(F6=0,0,IFERROR(N6-O6,0)))</f>
        <v/>
      </c>
      <c r="Q6" s="33" t="n">
        <v>46275</v>
      </c>
      <c r="R6" s="33" t="n">
        <v>46269</v>
      </c>
      <c r="S6" s="4" t="inlineStr">
        <is>
          <t>NF-e 78125</t>
        </is>
      </c>
      <c r="T6" s="4" t="inlineStr">
        <is>
          <t>Avaliar reposição conforme uso.</t>
        </is>
      </c>
    </row>
    <row r="7">
      <c r="A7" s="4" t="inlineStr">
        <is>
          <t>EX-004</t>
        </is>
      </c>
      <c r="B7" s="4" t="inlineStr">
        <is>
          <t>Quarto</t>
        </is>
      </c>
      <c r="C7" s="4" t="inlineStr">
        <is>
          <t>Berço padrão americano</t>
        </is>
      </c>
      <c r="D7" s="4" t="inlineStr">
        <is>
          <t>Madeira branca</t>
        </is>
      </c>
      <c r="E7" s="5" t="n">
        <v>1</v>
      </c>
      <c r="F7" s="5" t="n">
        <v>1</v>
      </c>
      <c r="G7" s="10">
        <f>IF($A7="","",IFERROR(MAX(E7-F7,0),0))</f>
        <v/>
      </c>
      <c r="H7" s="5" t="inlineStr">
        <is>
          <t>Alta</t>
        </is>
      </c>
      <c r="I7" s="10">
        <f>IF($A7="","",IF(F7=0,"Não comprado",IF(G7=0,"Completo","Compra parcial")))</f>
        <v/>
      </c>
      <c r="J7" s="4" t="inlineStr">
        <is>
          <t>Tok&amp;Kids</t>
        </is>
      </c>
      <c r="K7" s="4" t="inlineStr">
        <is>
          <t>Curitiba</t>
        </is>
      </c>
      <c r="L7" s="26" t="n">
        <v>899</v>
      </c>
      <c r="M7" s="26" t="n">
        <v>849</v>
      </c>
      <c r="N7" s="29">
        <f>IF($A7="","",IFERROR(E7*L7,0))</f>
        <v/>
      </c>
      <c r="O7" s="29">
        <f>IF($A7="","",IFERROR(F7*M7,0))</f>
        <v/>
      </c>
      <c r="P7" s="29">
        <f>IF($A7="","",IF(F7=0,0,IFERROR(N7-O7,0)))</f>
        <v/>
      </c>
      <c r="Q7" s="33" t="n">
        <v>46295</v>
      </c>
      <c r="R7" s="33" t="n">
        <v>46267</v>
      </c>
      <c r="S7" s="4" t="inlineStr">
        <is>
          <t>NF-e 22094</t>
        </is>
      </c>
      <c r="T7" s="4" t="inlineStr">
        <is>
          <t>Montagem agendada.</t>
        </is>
      </c>
    </row>
    <row r="8">
      <c r="A8" s="4" t="inlineStr">
        <is>
          <t>EX-005</t>
        </is>
      </c>
      <c r="B8" s="4" t="inlineStr">
        <is>
          <t>Quarto</t>
        </is>
      </c>
      <c r="C8" s="4" t="inlineStr">
        <is>
          <t>Colchão para berço</t>
        </is>
      </c>
      <c r="D8" s="4" t="inlineStr">
        <is>
          <t>D18, antialérgico</t>
        </is>
      </c>
      <c r="E8" s="5" t="n">
        <v>1</v>
      </c>
      <c r="F8" s="5" t="n">
        <v>0</v>
      </c>
      <c r="G8" s="6">
        <f>IF($A8="","",IFERROR(MAX(E8-F8,0),0))</f>
        <v/>
      </c>
      <c r="H8" s="5" t="inlineStr">
        <is>
          <t>Alta</t>
        </is>
      </c>
      <c r="I8" s="6">
        <f>IF($A8="","",IF(F8=0,"Não comprado",IF(G8=0,"Completo","Compra parcial")))</f>
        <v/>
      </c>
      <c r="J8" s="4" t="inlineStr">
        <is>
          <t>Sono Infantil</t>
        </is>
      </c>
      <c r="K8" s="4" t="inlineStr">
        <is>
          <t>Belo Horizonte</t>
        </is>
      </c>
      <c r="L8" s="26" t="n">
        <v>329.9</v>
      </c>
      <c r="M8" s="26" t="n">
        <v>0</v>
      </c>
      <c r="N8" s="27">
        <f>IF($A8="","",IFERROR(E8*L8,0))</f>
        <v/>
      </c>
      <c r="O8" s="27">
        <f>IF($A8="","",IFERROR(F8*M8,0))</f>
        <v/>
      </c>
      <c r="P8" s="27">
        <f>IF($A8="","",IF(F8=0,0,IFERROR(N8-O8,0)))</f>
        <v/>
      </c>
      <c r="Q8" s="33" t="n">
        <v>46290</v>
      </c>
      <c r="R8" s="33" t="n"/>
      <c r="S8" s="4" t="inlineStr"/>
      <c r="T8" s="4" t="inlineStr">
        <is>
          <t>Confirmar medidas antes da compra.</t>
        </is>
      </c>
    </row>
    <row r="9">
      <c r="A9" s="4" t="inlineStr">
        <is>
          <t>EX-006</t>
        </is>
      </c>
      <c r="B9" s="4" t="inlineStr">
        <is>
          <t>Passeio</t>
        </is>
      </c>
      <c r="C9" s="4" t="inlineStr">
        <is>
          <t>Carrinho de bebê</t>
        </is>
      </c>
      <c r="D9" s="4" t="inlineStr">
        <is>
          <t>Travel system</t>
        </is>
      </c>
      <c r="E9" s="5" t="n">
        <v>1</v>
      </c>
      <c r="F9" s="5" t="n">
        <v>1</v>
      </c>
      <c r="G9" s="10">
        <f>IF($A9="","",IFERROR(MAX(E9-F9,0),0))</f>
        <v/>
      </c>
      <c r="H9" s="5" t="inlineStr">
        <is>
          <t>Alta</t>
        </is>
      </c>
      <c r="I9" s="10">
        <f>IF($A9="","",IF(F9=0,"Não comprado",IF(G9=0,"Completo","Compra parcial")))</f>
        <v/>
      </c>
      <c r="J9" s="4" t="inlineStr">
        <is>
          <t>Mundo do Bebê</t>
        </is>
      </c>
      <c r="K9" s="4" t="inlineStr">
        <is>
          <t>Brasília</t>
        </is>
      </c>
      <c r="L9" s="26" t="n">
        <v>1499</v>
      </c>
      <c r="M9" s="26" t="n">
        <v>1429</v>
      </c>
      <c r="N9" s="29">
        <f>IF($A9="","",IFERROR(E9*L9,0))</f>
        <v/>
      </c>
      <c r="O9" s="29">
        <f>IF($A9="","",IFERROR(F9*M9,0))</f>
        <v/>
      </c>
      <c r="P9" s="29">
        <f>IF($A9="","",IF(F9=0,0,IFERROR(N9-O9,0)))</f>
        <v/>
      </c>
      <c r="Q9" s="33" t="n">
        <v>46283</v>
      </c>
      <c r="R9" s="33" t="n">
        <v>46266</v>
      </c>
      <c r="S9" s="4" t="inlineStr">
        <is>
          <t>NF-e 34109</t>
        </is>
      </c>
      <c r="T9" s="4" t="inlineStr">
        <is>
          <t>Garantia registrada.</t>
        </is>
      </c>
    </row>
    <row r="10">
      <c r="A10" s="4" t="inlineStr">
        <is>
          <t>EX-007</t>
        </is>
      </c>
      <c r="B10" s="4" t="inlineStr">
        <is>
          <t>Alimentação</t>
        </is>
      </c>
      <c r="C10" s="4" t="inlineStr">
        <is>
          <t>Mamadeira anticólica</t>
        </is>
      </c>
      <c r="D10" s="4" t="inlineStr">
        <is>
          <t>Kit com 3 unidades</t>
        </is>
      </c>
      <c r="E10" s="5" t="n">
        <v>1</v>
      </c>
      <c r="F10" s="5" t="n">
        <v>0</v>
      </c>
      <c r="G10" s="6">
        <f>IF($A10="","",IFERROR(MAX(E10-F10,0),0))</f>
        <v/>
      </c>
      <c r="H10" s="5" t="inlineStr">
        <is>
          <t>Média</t>
        </is>
      </c>
      <c r="I10" s="6">
        <f>IF($A10="","",IF(F10=0,"Não comprado",IF(G10=0,"Completo","Compra parcial")))</f>
        <v/>
      </c>
      <c r="J10" s="4" t="inlineStr">
        <is>
          <t>Amazon Brasil</t>
        </is>
      </c>
      <c r="K10" s="4" t="inlineStr">
        <is>
          <t>Recife</t>
        </is>
      </c>
      <c r="L10" s="26" t="n">
        <v>119.9</v>
      </c>
      <c r="M10" s="26" t="n">
        <v>0</v>
      </c>
      <c r="N10" s="27">
        <f>IF($A10="","",IFERROR(E10*L10,0))</f>
        <v/>
      </c>
      <c r="O10" s="27">
        <f>IF($A10="","",IFERROR(F10*M10,0))</f>
        <v/>
      </c>
      <c r="P10" s="27">
        <f>IF($A10="","",IF(F10=0,0,IFERROR(N10-O10,0)))</f>
        <v/>
      </c>
      <c r="Q10" s="33" t="n">
        <v>46293</v>
      </c>
      <c r="R10" s="33" t="n"/>
      <c r="S10" s="4" t="inlineStr"/>
      <c r="T10" s="4" t="inlineStr">
        <is>
          <t>Comparar opções sem BPA.</t>
        </is>
      </c>
    </row>
    <row r="11">
      <c r="A11" s="4" t="inlineStr">
        <is>
          <t>EX-008</t>
        </is>
      </c>
      <c r="B11" s="4" t="inlineStr">
        <is>
          <t>Banho</t>
        </is>
      </c>
      <c r="C11" s="4" t="inlineStr">
        <is>
          <t>Banheira infantil</t>
        </is>
      </c>
      <c r="D11" s="4" t="inlineStr">
        <is>
          <t>Com suporte</t>
        </is>
      </c>
      <c r="E11" s="5" t="n">
        <v>1</v>
      </c>
      <c r="F11" s="5" t="n">
        <v>1</v>
      </c>
      <c r="G11" s="10">
        <f>IF($A11="","",IFERROR(MAX(E11-F11,0),0))</f>
        <v/>
      </c>
      <c r="H11" s="5" t="inlineStr">
        <is>
          <t>Média</t>
        </is>
      </c>
      <c r="I11" s="10">
        <f>IF($A11="","",IF(F11=0,"Não comprado",IF(G11=0,"Completo","Compra parcial")))</f>
        <v/>
      </c>
      <c r="J11" s="4" t="inlineStr">
        <is>
          <t>Ri Happy</t>
        </is>
      </c>
      <c r="K11" s="4" t="inlineStr">
        <is>
          <t>Salvador</t>
        </is>
      </c>
      <c r="L11" s="26" t="n">
        <v>249.9</v>
      </c>
      <c r="M11" s="26" t="n">
        <v>239.9</v>
      </c>
      <c r="N11" s="29">
        <f>IF($A11="","",IFERROR(E11*L11,0))</f>
        <v/>
      </c>
      <c r="O11" s="29">
        <f>IF($A11="","",IFERROR(F11*M11,0))</f>
        <v/>
      </c>
      <c r="P11" s="29">
        <f>IF($A11="","",IF(F11=0,0,IFERROR(N11-O11,0)))</f>
        <v/>
      </c>
      <c r="Q11" s="33" t="n">
        <v>46287</v>
      </c>
      <c r="R11" s="33" t="n">
        <v>46268</v>
      </c>
      <c r="S11" s="4" t="inlineStr">
        <is>
          <t>PED-74180</t>
        </is>
      </c>
      <c r="T11" s="4" t="inlineStr">
        <is>
          <t>Verificar espaço no banheiro.</t>
        </is>
      </c>
    </row>
    <row r="12">
      <c r="A12" s="4" t="inlineStr">
        <is>
          <t>EX-009</t>
        </is>
      </c>
      <c r="B12" s="4" t="inlineStr">
        <is>
          <t>Saúde</t>
        </is>
      </c>
      <c r="C12" s="4" t="inlineStr">
        <is>
          <t>Kit higiene bebê</t>
        </is>
      </c>
      <c r="D12" s="4" t="inlineStr">
        <is>
          <t>Termômetro e aspirador nasal</t>
        </is>
      </c>
      <c r="E12" s="5" t="n">
        <v>1</v>
      </c>
      <c r="F12" s="5" t="n">
        <v>0</v>
      </c>
      <c r="G12" s="6">
        <f>IF($A12="","",IFERROR(MAX(E12-F12,0),0))</f>
        <v/>
      </c>
      <c r="H12" s="5" t="inlineStr">
        <is>
          <t>Média</t>
        </is>
      </c>
      <c r="I12" s="6">
        <f>IF($A12="","",IF(F12=0,"Não comprado",IF(G12=0,"Completo","Compra parcial")))</f>
        <v/>
      </c>
      <c r="J12" s="4" t="inlineStr">
        <is>
          <t>Pague Menos</t>
        </is>
      </c>
      <c r="K12" s="4" t="inlineStr">
        <is>
          <t>Fortaleza</t>
        </is>
      </c>
      <c r="L12" s="26" t="n">
        <v>89.90000000000001</v>
      </c>
      <c r="M12" s="26" t="n">
        <v>0</v>
      </c>
      <c r="N12" s="27">
        <f>IF($A12="","",IFERROR(E12*L12,0))</f>
        <v/>
      </c>
      <c r="O12" s="27">
        <f>IF($A12="","",IFERROR(F12*M12,0))</f>
        <v/>
      </c>
      <c r="P12" s="27">
        <f>IF($A12="","",IF(F12=0,0,IFERROR(N12-O12,0)))</f>
        <v/>
      </c>
      <c r="Q12" s="33" t="n">
        <v>46300</v>
      </c>
      <c r="R12" s="33" t="n"/>
      <c r="S12" s="4" t="inlineStr"/>
      <c r="T12" s="4" t="inlineStr">
        <is>
          <t>Priorizar termômetro digital.</t>
        </is>
      </c>
    </row>
    <row r="13">
      <c r="A13" s="4" t="inlineStr">
        <is>
          <t>EX-010</t>
        </is>
      </c>
      <c r="B13" s="4" t="inlineStr">
        <is>
          <t>Segurança</t>
        </is>
      </c>
      <c r="C13" s="4" t="inlineStr">
        <is>
          <t>Bebê conforto</t>
        </is>
      </c>
      <c r="D13" s="4" t="inlineStr">
        <is>
          <t>Até 13 kg, certificado Inmetro</t>
        </is>
      </c>
      <c r="E13" s="5" t="n">
        <v>1</v>
      </c>
      <c r="F13" s="5" t="n">
        <v>1</v>
      </c>
      <c r="G13" s="10">
        <f>IF($A13="","",IFERROR(MAX(E13-F13,0),0))</f>
        <v/>
      </c>
      <c r="H13" s="5" t="inlineStr">
        <is>
          <t>Alta</t>
        </is>
      </c>
      <c r="I13" s="10">
        <f>IF($A13="","",IF(F13=0,"Não comprado",IF(G13=0,"Completo","Compra parcial")))</f>
        <v/>
      </c>
      <c r="J13" s="4" t="inlineStr">
        <is>
          <t>Carrefour</t>
        </is>
      </c>
      <c r="K13" s="4" t="inlineStr">
        <is>
          <t>Porto Alegre</t>
        </is>
      </c>
      <c r="L13" s="26" t="n">
        <v>649.9</v>
      </c>
      <c r="M13" s="26" t="n">
        <v>619.9</v>
      </c>
      <c r="N13" s="29">
        <f>IF($A13="","",IFERROR(E13*L13,0))</f>
        <v/>
      </c>
      <c r="O13" s="29">
        <f>IF($A13="","",IFERROR(F13*M13,0))</f>
        <v/>
      </c>
      <c r="P13" s="29">
        <f>IF($A13="","",IF(F13=0,0,IFERROR(N13-O13,0)))</f>
        <v/>
      </c>
      <c r="Q13" s="33" t="n">
        <v>46277</v>
      </c>
      <c r="R13" s="33" t="n">
        <v>46265</v>
      </c>
      <c r="S13" s="4" t="inlineStr">
        <is>
          <t>NF-e 90844</t>
        </is>
      </c>
      <c r="T13" s="4" t="inlineStr">
        <is>
          <t>Conferir certificação aplicável do Inmetro.</t>
        </is>
      </c>
    </row>
    <row r="14">
      <c r="A14" s="4" t="n"/>
      <c r="B14" s="4" t="n"/>
      <c r="C14" s="4" t="n"/>
      <c r="D14" s="4" t="n"/>
      <c r="E14" s="5" t="n"/>
      <c r="F14" s="5" t="n"/>
      <c r="G14" s="6">
        <f>IF($A14="","",IFERROR(MAX(E14-F14,0),0))</f>
        <v/>
      </c>
      <c r="H14" s="5" t="n"/>
      <c r="I14" s="6">
        <f>IF($A14="","",IF(F14=0,"Não comprado",IF(G14=0,"Completo","Compra parcial")))</f>
        <v/>
      </c>
      <c r="J14" s="4" t="n"/>
      <c r="K14" s="4" t="n"/>
      <c r="L14" s="26" t="n"/>
      <c r="M14" s="26" t="n"/>
      <c r="N14" s="27">
        <f>IF($A14="","",IFERROR(E14*L14,0))</f>
        <v/>
      </c>
      <c r="O14" s="27">
        <f>IF($A14="","",IFERROR(F14*M14,0))</f>
        <v/>
      </c>
      <c r="P14" s="27">
        <f>IF($A14="","",IF(F14=0,0,IFERROR(N14-O14,0)))</f>
        <v/>
      </c>
      <c r="Q14" s="33" t="n"/>
      <c r="R14" s="33" t="n"/>
      <c r="S14" s="4" t="n"/>
      <c r="T14" s="4" t="n"/>
    </row>
    <row r="15">
      <c r="A15" s="4" t="n"/>
      <c r="B15" s="4" t="n"/>
      <c r="C15" s="4" t="n"/>
      <c r="D15" s="4" t="n"/>
      <c r="E15" s="5" t="n"/>
      <c r="F15" s="5" t="n"/>
      <c r="G15" s="10">
        <f>IF($A15="","",IFERROR(MAX(E15-F15,0),0))</f>
        <v/>
      </c>
      <c r="H15" s="5" t="n"/>
      <c r="I15" s="10">
        <f>IF($A15="","",IF(F15=0,"Não comprado",IF(G15=0,"Completo","Compra parcial")))</f>
        <v/>
      </c>
      <c r="J15" s="4" t="n"/>
      <c r="K15" s="4" t="n"/>
      <c r="L15" s="26" t="n"/>
      <c r="M15" s="26" t="n"/>
      <c r="N15" s="29">
        <f>IF($A15="","",IFERROR(E15*L15,0))</f>
        <v/>
      </c>
      <c r="O15" s="29">
        <f>IF($A15="","",IFERROR(F15*M15,0))</f>
        <v/>
      </c>
      <c r="P15" s="29">
        <f>IF($A15="","",IF(F15=0,0,IFERROR(N15-O15,0)))</f>
        <v/>
      </c>
      <c r="Q15" s="33" t="n"/>
      <c r="R15" s="33" t="n"/>
      <c r="S15" s="4" t="n"/>
      <c r="T15" s="4" t="n"/>
    </row>
    <row r="16">
      <c r="A16" s="4" t="n"/>
      <c r="B16" s="4" t="n"/>
      <c r="C16" s="4" t="n"/>
      <c r="D16" s="4" t="n"/>
      <c r="E16" s="5" t="n"/>
      <c r="F16" s="5" t="n"/>
      <c r="G16" s="6">
        <f>IF($A16="","",IFERROR(MAX(E16-F16,0),0))</f>
        <v/>
      </c>
      <c r="H16" s="5" t="n"/>
      <c r="I16" s="6">
        <f>IF($A16="","",IF(F16=0,"Não comprado",IF(G16=0,"Completo","Compra parcial")))</f>
        <v/>
      </c>
      <c r="J16" s="4" t="n"/>
      <c r="K16" s="4" t="n"/>
      <c r="L16" s="26" t="n"/>
      <c r="M16" s="26" t="n"/>
      <c r="N16" s="27">
        <f>IF($A16="","",IFERROR(E16*L16,0))</f>
        <v/>
      </c>
      <c r="O16" s="27">
        <f>IF($A16="","",IFERROR(F16*M16,0))</f>
        <v/>
      </c>
      <c r="P16" s="27">
        <f>IF($A16="","",IF(F16=0,0,IFERROR(N16-O16,0)))</f>
        <v/>
      </c>
      <c r="Q16" s="33" t="n"/>
      <c r="R16" s="33" t="n"/>
      <c r="S16" s="4" t="n"/>
      <c r="T16" s="4" t="n"/>
    </row>
    <row r="17">
      <c r="A17" s="4" t="n"/>
      <c r="B17" s="4" t="n"/>
      <c r="C17" s="4" t="n"/>
      <c r="D17" s="4" t="n"/>
      <c r="E17" s="5" t="n"/>
      <c r="F17" s="5" t="n"/>
      <c r="G17" s="10">
        <f>IF($A17="","",IFERROR(MAX(E17-F17,0),0))</f>
        <v/>
      </c>
      <c r="H17" s="5" t="n"/>
      <c r="I17" s="10">
        <f>IF($A17="","",IF(F17=0,"Não comprado",IF(G17=0,"Completo","Compra parcial")))</f>
        <v/>
      </c>
      <c r="J17" s="4" t="n"/>
      <c r="K17" s="4" t="n"/>
      <c r="L17" s="26" t="n"/>
      <c r="M17" s="26" t="n"/>
      <c r="N17" s="29">
        <f>IF($A17="","",IFERROR(E17*L17,0))</f>
        <v/>
      </c>
      <c r="O17" s="29">
        <f>IF($A17="","",IFERROR(F17*M17,0))</f>
        <v/>
      </c>
      <c r="P17" s="29">
        <f>IF($A17="","",IF(F17=0,0,IFERROR(N17-O17,0)))</f>
        <v/>
      </c>
      <c r="Q17" s="33" t="n"/>
      <c r="R17" s="33" t="n"/>
      <c r="S17" s="4" t="n"/>
      <c r="T17" s="4" t="n"/>
    </row>
    <row r="18">
      <c r="A18" s="4" t="n"/>
      <c r="B18" s="4" t="n"/>
      <c r="C18" s="4" t="n"/>
      <c r="D18" s="4" t="n"/>
      <c r="E18" s="5" t="n"/>
      <c r="F18" s="5" t="n"/>
      <c r="G18" s="6">
        <f>IF($A18="","",IFERROR(MAX(E18-F18,0),0))</f>
        <v/>
      </c>
      <c r="H18" s="5" t="n"/>
      <c r="I18" s="6">
        <f>IF($A18="","",IF(F18=0,"Não comprado",IF(G18=0,"Completo","Compra parcial")))</f>
        <v/>
      </c>
      <c r="J18" s="4" t="n"/>
      <c r="K18" s="4" t="n"/>
      <c r="L18" s="26" t="n"/>
      <c r="M18" s="26" t="n"/>
      <c r="N18" s="27">
        <f>IF($A18="","",IFERROR(E18*L18,0))</f>
        <v/>
      </c>
      <c r="O18" s="27">
        <f>IF($A18="","",IFERROR(F18*M18,0))</f>
        <v/>
      </c>
      <c r="P18" s="27">
        <f>IF($A18="","",IF(F18=0,0,IFERROR(N18-O18,0)))</f>
        <v/>
      </c>
      <c r="Q18" s="33" t="n"/>
      <c r="R18" s="33" t="n"/>
      <c r="S18" s="4" t="n"/>
      <c r="T18" s="4" t="n"/>
    </row>
    <row r="19">
      <c r="A19" s="4" t="n"/>
      <c r="B19" s="4" t="n"/>
      <c r="C19" s="4" t="n"/>
      <c r="D19" s="4" t="n"/>
      <c r="E19" s="5" t="n"/>
      <c r="F19" s="5" t="n"/>
      <c r="G19" s="10">
        <f>IF($A19="","",IFERROR(MAX(E19-F19,0),0))</f>
        <v/>
      </c>
      <c r="H19" s="5" t="n"/>
      <c r="I19" s="10">
        <f>IF($A19="","",IF(F19=0,"Não comprado",IF(G19=0,"Completo","Compra parcial")))</f>
        <v/>
      </c>
      <c r="J19" s="4" t="n"/>
      <c r="K19" s="4" t="n"/>
      <c r="L19" s="26" t="n"/>
      <c r="M19" s="26" t="n"/>
      <c r="N19" s="29">
        <f>IF($A19="","",IFERROR(E19*L19,0))</f>
        <v/>
      </c>
      <c r="O19" s="29">
        <f>IF($A19="","",IFERROR(F19*M19,0))</f>
        <v/>
      </c>
      <c r="P19" s="29">
        <f>IF($A19="","",IF(F19=0,0,IFERROR(N19-O19,0)))</f>
        <v/>
      </c>
      <c r="Q19" s="33" t="n"/>
      <c r="R19" s="33" t="n"/>
      <c r="S19" s="4" t="n"/>
      <c r="T19" s="4" t="n"/>
    </row>
    <row r="20">
      <c r="A20" s="4" t="n"/>
      <c r="B20" s="4" t="n"/>
      <c r="C20" s="4" t="n"/>
      <c r="D20" s="4" t="n"/>
      <c r="E20" s="5" t="n"/>
      <c r="F20" s="5" t="n"/>
      <c r="G20" s="6">
        <f>IF($A20="","",IFERROR(MAX(E20-F20,0),0))</f>
        <v/>
      </c>
      <c r="H20" s="5" t="n"/>
      <c r="I20" s="6">
        <f>IF($A20="","",IF(F20=0,"Não comprado",IF(G20=0,"Completo","Compra parcial")))</f>
        <v/>
      </c>
      <c r="J20" s="4" t="n"/>
      <c r="K20" s="4" t="n"/>
      <c r="L20" s="26" t="n"/>
      <c r="M20" s="26" t="n"/>
      <c r="N20" s="27">
        <f>IF($A20="","",IFERROR(E20*L20,0))</f>
        <v/>
      </c>
      <c r="O20" s="27">
        <f>IF($A20="","",IFERROR(F20*M20,0))</f>
        <v/>
      </c>
      <c r="P20" s="27">
        <f>IF($A20="","",IF(F20=0,0,IFERROR(N20-O20,0)))</f>
        <v/>
      </c>
      <c r="Q20" s="33" t="n"/>
      <c r="R20" s="33" t="n"/>
      <c r="S20" s="4" t="n"/>
      <c r="T20" s="4" t="n"/>
    </row>
    <row r="21">
      <c r="A21" s="4" t="n"/>
      <c r="B21" s="4" t="n"/>
      <c r="C21" s="4" t="n"/>
      <c r="D21" s="4" t="n"/>
      <c r="E21" s="5" t="n"/>
      <c r="F21" s="5" t="n"/>
      <c r="G21" s="10">
        <f>IF($A21="","",IFERROR(MAX(E21-F21,0),0))</f>
        <v/>
      </c>
      <c r="H21" s="5" t="n"/>
      <c r="I21" s="10">
        <f>IF($A21="","",IF(F21=0,"Não comprado",IF(G21=0,"Completo","Compra parcial")))</f>
        <v/>
      </c>
      <c r="J21" s="4" t="n"/>
      <c r="K21" s="4" t="n"/>
      <c r="L21" s="26" t="n"/>
      <c r="M21" s="26" t="n"/>
      <c r="N21" s="29">
        <f>IF($A21="","",IFERROR(E21*L21,0))</f>
        <v/>
      </c>
      <c r="O21" s="29">
        <f>IF($A21="","",IFERROR(F21*M21,0))</f>
        <v/>
      </c>
      <c r="P21" s="29">
        <f>IF($A21="","",IF(F21=0,0,IFERROR(N21-O21,0)))</f>
        <v/>
      </c>
      <c r="Q21" s="33" t="n"/>
      <c r="R21" s="33" t="n"/>
      <c r="S21" s="4" t="n"/>
      <c r="T21" s="4" t="n"/>
    </row>
    <row r="22">
      <c r="A22" s="4" t="n"/>
      <c r="B22" s="4" t="n"/>
      <c r="C22" s="4" t="n"/>
      <c r="D22" s="4" t="n"/>
      <c r="E22" s="5" t="n"/>
      <c r="F22" s="5" t="n"/>
      <c r="G22" s="6">
        <f>IF($A22="","",IFERROR(MAX(E22-F22,0),0))</f>
        <v/>
      </c>
      <c r="H22" s="5" t="n"/>
      <c r="I22" s="6">
        <f>IF($A22="","",IF(F22=0,"Não comprado",IF(G22=0,"Completo","Compra parcial")))</f>
        <v/>
      </c>
      <c r="J22" s="4" t="n"/>
      <c r="K22" s="4" t="n"/>
      <c r="L22" s="26" t="n"/>
      <c r="M22" s="26" t="n"/>
      <c r="N22" s="27">
        <f>IF($A22="","",IFERROR(E22*L22,0))</f>
        <v/>
      </c>
      <c r="O22" s="27">
        <f>IF($A22="","",IFERROR(F22*M22,0))</f>
        <v/>
      </c>
      <c r="P22" s="27">
        <f>IF($A22="","",IF(F22=0,0,IFERROR(N22-O22,0)))</f>
        <v/>
      </c>
      <c r="Q22" s="33" t="n"/>
      <c r="R22" s="33" t="n"/>
      <c r="S22" s="4" t="n"/>
      <c r="T22" s="4" t="n"/>
    </row>
    <row r="23">
      <c r="A23" s="4" t="n"/>
      <c r="B23" s="4" t="n"/>
      <c r="C23" s="4" t="n"/>
      <c r="D23" s="4" t="n"/>
      <c r="E23" s="5" t="n"/>
      <c r="F23" s="5" t="n"/>
      <c r="G23" s="10">
        <f>IF($A23="","",IFERROR(MAX(E23-F23,0),0))</f>
        <v/>
      </c>
      <c r="H23" s="5" t="n"/>
      <c r="I23" s="10">
        <f>IF($A23="","",IF(F23=0,"Não comprado",IF(G23=0,"Completo","Compra parcial")))</f>
        <v/>
      </c>
      <c r="J23" s="4" t="n"/>
      <c r="K23" s="4" t="n"/>
      <c r="L23" s="26" t="n"/>
      <c r="M23" s="26" t="n"/>
      <c r="N23" s="29">
        <f>IF($A23="","",IFERROR(E23*L23,0))</f>
        <v/>
      </c>
      <c r="O23" s="29">
        <f>IF($A23="","",IFERROR(F23*M23,0))</f>
        <v/>
      </c>
      <c r="P23" s="29">
        <f>IF($A23="","",IF(F23=0,0,IFERROR(N23-O23,0)))</f>
        <v/>
      </c>
      <c r="Q23" s="33" t="n"/>
      <c r="R23" s="33" t="n"/>
      <c r="S23" s="4" t="n"/>
      <c r="T23" s="4" t="n"/>
    </row>
    <row r="24">
      <c r="A24" s="4" t="n"/>
      <c r="B24" s="4" t="n"/>
      <c r="C24" s="4" t="n"/>
      <c r="D24" s="4" t="n"/>
      <c r="E24" s="5" t="n"/>
      <c r="F24" s="5" t="n"/>
      <c r="G24" s="6">
        <f>IF($A24="","",IFERROR(MAX(E24-F24,0),0))</f>
        <v/>
      </c>
      <c r="H24" s="5" t="n"/>
      <c r="I24" s="6">
        <f>IF($A24="","",IF(F24=0,"Não comprado",IF(G24=0,"Completo","Compra parcial")))</f>
        <v/>
      </c>
      <c r="J24" s="4" t="n"/>
      <c r="K24" s="4" t="n"/>
      <c r="L24" s="26" t="n"/>
      <c r="M24" s="26" t="n"/>
      <c r="N24" s="27">
        <f>IF($A24="","",IFERROR(E24*L24,0))</f>
        <v/>
      </c>
      <c r="O24" s="27">
        <f>IF($A24="","",IFERROR(F24*M24,0))</f>
        <v/>
      </c>
      <c r="P24" s="27">
        <f>IF($A24="","",IF(F24=0,0,IFERROR(N24-O24,0)))</f>
        <v/>
      </c>
      <c r="Q24" s="33" t="n"/>
      <c r="R24" s="33" t="n"/>
      <c r="S24" s="4" t="n"/>
      <c r="T24" s="4" t="n"/>
    </row>
    <row r="25">
      <c r="A25" s="4" t="n"/>
      <c r="B25" s="4" t="n"/>
      <c r="C25" s="4" t="n"/>
      <c r="D25" s="4" t="n"/>
      <c r="E25" s="5" t="n"/>
      <c r="F25" s="5" t="n"/>
      <c r="G25" s="10">
        <f>IF($A25="","",IFERROR(MAX(E25-F25,0),0))</f>
        <v/>
      </c>
      <c r="H25" s="5" t="n"/>
      <c r="I25" s="10">
        <f>IF($A25="","",IF(F25=0,"Não comprado",IF(G25=0,"Completo","Compra parcial")))</f>
        <v/>
      </c>
      <c r="J25" s="4" t="n"/>
      <c r="K25" s="4" t="n"/>
      <c r="L25" s="26" t="n"/>
      <c r="M25" s="26" t="n"/>
      <c r="N25" s="29">
        <f>IF($A25="","",IFERROR(E25*L25,0))</f>
        <v/>
      </c>
      <c r="O25" s="29">
        <f>IF($A25="","",IFERROR(F25*M25,0))</f>
        <v/>
      </c>
      <c r="P25" s="29">
        <f>IF($A25="","",IF(F25=0,0,IFERROR(N25-O25,0)))</f>
        <v/>
      </c>
      <c r="Q25" s="33" t="n"/>
      <c r="R25" s="33" t="n"/>
      <c r="S25" s="4" t="n"/>
      <c r="T25" s="4" t="n"/>
    </row>
    <row r="26">
      <c r="A26" s="4" t="n"/>
      <c r="B26" s="4" t="n"/>
      <c r="C26" s="4" t="n"/>
      <c r="D26" s="4" t="n"/>
      <c r="E26" s="5" t="n"/>
      <c r="F26" s="5" t="n"/>
      <c r="G26" s="6">
        <f>IF($A26="","",IFERROR(MAX(E26-F26,0),0))</f>
        <v/>
      </c>
      <c r="H26" s="5" t="n"/>
      <c r="I26" s="6">
        <f>IF($A26="","",IF(F26=0,"Não comprado",IF(G26=0,"Completo","Compra parcial")))</f>
        <v/>
      </c>
      <c r="J26" s="4" t="n"/>
      <c r="K26" s="4" t="n"/>
      <c r="L26" s="26" t="n"/>
      <c r="M26" s="26" t="n"/>
      <c r="N26" s="27">
        <f>IF($A26="","",IFERROR(E26*L26,0))</f>
        <v/>
      </c>
      <c r="O26" s="27">
        <f>IF($A26="","",IFERROR(F26*M26,0))</f>
        <v/>
      </c>
      <c r="P26" s="27">
        <f>IF($A26="","",IF(F26=0,0,IFERROR(N26-O26,0)))</f>
        <v/>
      </c>
      <c r="Q26" s="33" t="n"/>
      <c r="R26" s="33" t="n"/>
      <c r="S26" s="4" t="n"/>
      <c r="T26" s="4" t="n"/>
    </row>
    <row r="27">
      <c r="A27" s="4" t="n"/>
      <c r="B27" s="4" t="n"/>
      <c r="C27" s="4" t="n"/>
      <c r="D27" s="4" t="n"/>
      <c r="E27" s="5" t="n"/>
      <c r="F27" s="5" t="n"/>
      <c r="G27" s="10">
        <f>IF($A27="","",IFERROR(MAX(E27-F27,0),0))</f>
        <v/>
      </c>
      <c r="H27" s="5" t="n"/>
      <c r="I27" s="10">
        <f>IF($A27="","",IF(F27=0,"Não comprado",IF(G27=0,"Completo","Compra parcial")))</f>
        <v/>
      </c>
      <c r="J27" s="4" t="n"/>
      <c r="K27" s="4" t="n"/>
      <c r="L27" s="26" t="n"/>
      <c r="M27" s="26" t="n"/>
      <c r="N27" s="29">
        <f>IF($A27="","",IFERROR(E27*L27,0))</f>
        <v/>
      </c>
      <c r="O27" s="29">
        <f>IF($A27="","",IFERROR(F27*M27,0))</f>
        <v/>
      </c>
      <c r="P27" s="29">
        <f>IF($A27="","",IF(F27=0,0,IFERROR(N27-O27,0)))</f>
        <v/>
      </c>
      <c r="Q27" s="33" t="n"/>
      <c r="R27" s="33" t="n"/>
      <c r="S27" s="4" t="n"/>
      <c r="T27" s="4" t="n"/>
    </row>
    <row r="28">
      <c r="A28" s="4" t="n"/>
      <c r="B28" s="4" t="n"/>
      <c r="C28" s="4" t="n"/>
      <c r="D28" s="4" t="n"/>
      <c r="E28" s="5" t="n"/>
      <c r="F28" s="5" t="n"/>
      <c r="G28" s="6">
        <f>IF($A28="","",IFERROR(MAX(E28-F28,0),0))</f>
        <v/>
      </c>
      <c r="H28" s="5" t="n"/>
      <c r="I28" s="6">
        <f>IF($A28="","",IF(F28=0,"Não comprado",IF(G28=0,"Completo","Compra parcial")))</f>
        <v/>
      </c>
      <c r="J28" s="4" t="n"/>
      <c r="K28" s="4" t="n"/>
      <c r="L28" s="26" t="n"/>
      <c r="M28" s="26" t="n"/>
      <c r="N28" s="27">
        <f>IF($A28="","",IFERROR(E28*L28,0))</f>
        <v/>
      </c>
      <c r="O28" s="27">
        <f>IF($A28="","",IFERROR(F28*M28,0))</f>
        <v/>
      </c>
      <c r="P28" s="27">
        <f>IF($A28="","",IF(F28=0,0,IFERROR(N28-O28,0)))</f>
        <v/>
      </c>
      <c r="Q28" s="33" t="n"/>
      <c r="R28" s="33" t="n"/>
      <c r="S28" s="4" t="n"/>
      <c r="T28" s="4" t="n"/>
    </row>
    <row r="29">
      <c r="A29" s="4" t="n"/>
      <c r="B29" s="4" t="n"/>
      <c r="C29" s="4" t="n"/>
      <c r="D29" s="4" t="n"/>
      <c r="E29" s="5" t="n"/>
      <c r="F29" s="5" t="n"/>
      <c r="G29" s="10">
        <f>IF($A29="","",IFERROR(MAX(E29-F29,0),0))</f>
        <v/>
      </c>
      <c r="H29" s="5" t="n"/>
      <c r="I29" s="10">
        <f>IF($A29="","",IF(F29=0,"Não comprado",IF(G29=0,"Completo","Compra parcial")))</f>
        <v/>
      </c>
      <c r="J29" s="4" t="n"/>
      <c r="K29" s="4" t="n"/>
      <c r="L29" s="26" t="n"/>
      <c r="M29" s="26" t="n"/>
      <c r="N29" s="29">
        <f>IF($A29="","",IFERROR(E29*L29,0))</f>
        <v/>
      </c>
      <c r="O29" s="29">
        <f>IF($A29="","",IFERROR(F29*M29,0))</f>
        <v/>
      </c>
      <c r="P29" s="29">
        <f>IF($A29="","",IF(F29=0,0,IFERROR(N29-O29,0)))</f>
        <v/>
      </c>
      <c r="Q29" s="33" t="n"/>
      <c r="R29" s="33" t="n"/>
      <c r="S29" s="4" t="n"/>
      <c r="T29" s="4" t="n"/>
    </row>
    <row r="30">
      <c r="A30" s="4" t="n"/>
      <c r="B30" s="4" t="n"/>
      <c r="C30" s="4" t="n"/>
      <c r="D30" s="4" t="n"/>
      <c r="E30" s="5" t="n"/>
      <c r="F30" s="5" t="n"/>
      <c r="G30" s="6">
        <f>IF($A30="","",IFERROR(MAX(E30-F30,0),0))</f>
        <v/>
      </c>
      <c r="H30" s="5" t="n"/>
      <c r="I30" s="6">
        <f>IF($A30="","",IF(F30=0,"Não comprado",IF(G30=0,"Completo","Compra parcial")))</f>
        <v/>
      </c>
      <c r="J30" s="4" t="n"/>
      <c r="K30" s="4" t="n"/>
      <c r="L30" s="26" t="n"/>
      <c r="M30" s="26" t="n"/>
      <c r="N30" s="27">
        <f>IF($A30="","",IFERROR(E30*L30,0))</f>
        <v/>
      </c>
      <c r="O30" s="27">
        <f>IF($A30="","",IFERROR(F30*M30,0))</f>
        <v/>
      </c>
      <c r="P30" s="27">
        <f>IF($A30="","",IF(F30=0,0,IFERROR(N30-O30,0)))</f>
        <v/>
      </c>
      <c r="Q30" s="33" t="n"/>
      <c r="R30" s="33" t="n"/>
      <c r="S30" s="4" t="n"/>
      <c r="T30" s="4" t="n"/>
    </row>
    <row r="31">
      <c r="A31" s="4" t="n"/>
      <c r="B31" s="4" t="n"/>
      <c r="C31" s="4" t="n"/>
      <c r="D31" s="4" t="n"/>
      <c r="E31" s="5" t="n"/>
      <c r="F31" s="5" t="n"/>
      <c r="G31" s="10">
        <f>IF($A31="","",IFERROR(MAX(E31-F31,0),0))</f>
        <v/>
      </c>
      <c r="H31" s="5" t="n"/>
      <c r="I31" s="10">
        <f>IF($A31="","",IF(F31=0,"Não comprado",IF(G31=0,"Completo","Compra parcial")))</f>
        <v/>
      </c>
      <c r="J31" s="4" t="n"/>
      <c r="K31" s="4" t="n"/>
      <c r="L31" s="26" t="n"/>
      <c r="M31" s="26" t="n"/>
      <c r="N31" s="29">
        <f>IF($A31="","",IFERROR(E31*L31,0))</f>
        <v/>
      </c>
      <c r="O31" s="29">
        <f>IF($A31="","",IFERROR(F31*M31,0))</f>
        <v/>
      </c>
      <c r="P31" s="29">
        <f>IF($A31="","",IF(F31=0,0,IFERROR(N31-O31,0)))</f>
        <v/>
      </c>
      <c r="Q31" s="33" t="n"/>
      <c r="R31" s="33" t="n"/>
      <c r="S31" s="4" t="n"/>
      <c r="T31" s="4" t="n"/>
    </row>
    <row r="32">
      <c r="A32" s="4" t="n"/>
      <c r="B32" s="4" t="n"/>
      <c r="C32" s="4" t="n"/>
      <c r="D32" s="4" t="n"/>
      <c r="E32" s="5" t="n"/>
      <c r="F32" s="5" t="n"/>
      <c r="G32" s="6">
        <f>IF($A32="","",IFERROR(MAX(E32-F32,0),0))</f>
        <v/>
      </c>
      <c r="H32" s="5" t="n"/>
      <c r="I32" s="6">
        <f>IF($A32="","",IF(F32=0,"Não comprado",IF(G32=0,"Completo","Compra parcial")))</f>
        <v/>
      </c>
      <c r="J32" s="4" t="n"/>
      <c r="K32" s="4" t="n"/>
      <c r="L32" s="26" t="n"/>
      <c r="M32" s="26" t="n"/>
      <c r="N32" s="27">
        <f>IF($A32="","",IFERROR(E32*L32,0))</f>
        <v/>
      </c>
      <c r="O32" s="27">
        <f>IF($A32="","",IFERROR(F32*M32,0))</f>
        <v/>
      </c>
      <c r="P32" s="27">
        <f>IF($A32="","",IF(F32=0,0,IFERROR(N32-O32,0)))</f>
        <v/>
      </c>
      <c r="Q32" s="33" t="n"/>
      <c r="R32" s="33" t="n"/>
      <c r="S32" s="4" t="n"/>
      <c r="T32" s="4" t="n"/>
    </row>
    <row r="33">
      <c r="A33" s="4" t="n"/>
      <c r="B33" s="4" t="n"/>
      <c r="C33" s="4" t="n"/>
      <c r="D33" s="4" t="n"/>
      <c r="E33" s="5" t="n"/>
      <c r="F33" s="5" t="n"/>
      <c r="G33" s="10">
        <f>IF($A33="","",IFERROR(MAX(E33-F33,0),0))</f>
        <v/>
      </c>
      <c r="H33" s="5" t="n"/>
      <c r="I33" s="10">
        <f>IF($A33="","",IF(F33=0,"Não comprado",IF(G33=0,"Completo","Compra parcial")))</f>
        <v/>
      </c>
      <c r="J33" s="4" t="n"/>
      <c r="K33" s="4" t="n"/>
      <c r="L33" s="26" t="n"/>
      <c r="M33" s="26" t="n"/>
      <c r="N33" s="29">
        <f>IF($A33="","",IFERROR(E33*L33,0))</f>
        <v/>
      </c>
      <c r="O33" s="29">
        <f>IF($A33="","",IFERROR(F33*M33,0))</f>
        <v/>
      </c>
      <c r="P33" s="29">
        <f>IF($A33="","",IF(F33=0,0,IFERROR(N33-O33,0)))</f>
        <v/>
      </c>
      <c r="Q33" s="33" t="n"/>
      <c r="R33" s="33" t="n"/>
      <c r="S33" s="4" t="n"/>
      <c r="T33" s="4" t="n"/>
    </row>
    <row r="34">
      <c r="A34" s="4" t="n"/>
      <c r="B34" s="4" t="n"/>
      <c r="C34" s="4" t="n"/>
      <c r="D34" s="4" t="n"/>
      <c r="E34" s="5" t="n"/>
      <c r="F34" s="5" t="n"/>
      <c r="G34" s="6">
        <f>IF($A34="","",IFERROR(MAX(E34-F34,0),0))</f>
        <v/>
      </c>
      <c r="H34" s="5" t="n"/>
      <c r="I34" s="6">
        <f>IF($A34="","",IF(F34=0,"Não comprado",IF(G34=0,"Completo","Compra parcial")))</f>
        <v/>
      </c>
      <c r="J34" s="4" t="n"/>
      <c r="K34" s="4" t="n"/>
      <c r="L34" s="26" t="n"/>
      <c r="M34" s="26" t="n"/>
      <c r="N34" s="27">
        <f>IF($A34="","",IFERROR(E34*L34,0))</f>
        <v/>
      </c>
      <c r="O34" s="27">
        <f>IF($A34="","",IFERROR(F34*M34,0))</f>
        <v/>
      </c>
      <c r="P34" s="27">
        <f>IF($A34="","",IF(F34=0,0,IFERROR(N34-O34,0)))</f>
        <v/>
      </c>
      <c r="Q34" s="33" t="n"/>
      <c r="R34" s="33" t="n"/>
      <c r="S34" s="4" t="n"/>
      <c r="T34" s="4" t="n"/>
    </row>
    <row r="35">
      <c r="A35" s="4" t="n"/>
      <c r="B35" s="4" t="n"/>
      <c r="C35" s="4" t="n"/>
      <c r="D35" s="4" t="n"/>
      <c r="E35" s="5" t="n"/>
      <c r="F35" s="5" t="n"/>
      <c r="G35" s="10">
        <f>IF($A35="","",IFERROR(MAX(E35-F35,0),0))</f>
        <v/>
      </c>
      <c r="H35" s="5" t="n"/>
      <c r="I35" s="10">
        <f>IF($A35="","",IF(F35=0,"Não comprado",IF(G35=0,"Completo","Compra parcial")))</f>
        <v/>
      </c>
      <c r="J35" s="4" t="n"/>
      <c r="K35" s="4" t="n"/>
      <c r="L35" s="26" t="n"/>
      <c r="M35" s="26" t="n"/>
      <c r="N35" s="29">
        <f>IF($A35="","",IFERROR(E35*L35,0))</f>
        <v/>
      </c>
      <c r="O35" s="29">
        <f>IF($A35="","",IFERROR(F35*M35,0))</f>
        <v/>
      </c>
      <c r="P35" s="29">
        <f>IF($A35="","",IF(F35=0,0,IFERROR(N35-O35,0)))</f>
        <v/>
      </c>
      <c r="Q35" s="33" t="n"/>
      <c r="R35" s="33" t="n"/>
      <c r="S35" s="4" t="n"/>
      <c r="T35" s="4" t="n"/>
    </row>
    <row r="36">
      <c r="A36" s="4" t="n"/>
      <c r="B36" s="4" t="n"/>
      <c r="C36" s="4" t="n"/>
      <c r="D36" s="4" t="n"/>
      <c r="E36" s="5" t="n"/>
      <c r="F36" s="5" t="n"/>
      <c r="G36" s="6">
        <f>IF($A36="","",IFERROR(MAX(E36-F36,0),0))</f>
        <v/>
      </c>
      <c r="H36" s="5" t="n"/>
      <c r="I36" s="6">
        <f>IF($A36="","",IF(F36=0,"Não comprado",IF(G36=0,"Completo","Compra parcial")))</f>
        <v/>
      </c>
      <c r="J36" s="4" t="n"/>
      <c r="K36" s="4" t="n"/>
      <c r="L36" s="26" t="n"/>
      <c r="M36" s="26" t="n"/>
      <c r="N36" s="27">
        <f>IF($A36="","",IFERROR(E36*L36,0))</f>
        <v/>
      </c>
      <c r="O36" s="27">
        <f>IF($A36="","",IFERROR(F36*M36,0))</f>
        <v/>
      </c>
      <c r="P36" s="27">
        <f>IF($A36="","",IF(F36=0,0,IFERROR(N36-O36,0)))</f>
        <v/>
      </c>
      <c r="Q36" s="33" t="n"/>
      <c r="R36" s="33" t="n"/>
      <c r="S36" s="4" t="n"/>
      <c r="T36" s="4" t="n"/>
    </row>
    <row r="37">
      <c r="A37" s="4" t="n"/>
      <c r="B37" s="4" t="n"/>
      <c r="C37" s="4" t="n"/>
      <c r="D37" s="4" t="n"/>
      <c r="E37" s="5" t="n"/>
      <c r="F37" s="5" t="n"/>
      <c r="G37" s="10">
        <f>IF($A37="","",IFERROR(MAX(E37-F37,0),0))</f>
        <v/>
      </c>
      <c r="H37" s="5" t="n"/>
      <c r="I37" s="10">
        <f>IF($A37="","",IF(F37=0,"Não comprado",IF(G37=0,"Completo","Compra parcial")))</f>
        <v/>
      </c>
      <c r="J37" s="4" t="n"/>
      <c r="K37" s="4" t="n"/>
      <c r="L37" s="26" t="n"/>
      <c r="M37" s="26" t="n"/>
      <c r="N37" s="29">
        <f>IF($A37="","",IFERROR(E37*L37,0))</f>
        <v/>
      </c>
      <c r="O37" s="29">
        <f>IF($A37="","",IFERROR(F37*M37,0))</f>
        <v/>
      </c>
      <c r="P37" s="29">
        <f>IF($A37="","",IF(F37=0,0,IFERROR(N37-O37,0)))</f>
        <v/>
      </c>
      <c r="Q37" s="33" t="n"/>
      <c r="R37" s="33" t="n"/>
      <c r="S37" s="4" t="n"/>
      <c r="T37" s="4" t="n"/>
    </row>
    <row r="38">
      <c r="A38" s="4" t="n"/>
      <c r="B38" s="4" t="n"/>
      <c r="C38" s="4" t="n"/>
      <c r="D38" s="4" t="n"/>
      <c r="E38" s="5" t="n"/>
      <c r="F38" s="5" t="n"/>
      <c r="G38" s="6">
        <f>IF($A38="","",IFERROR(MAX(E38-F38,0),0))</f>
        <v/>
      </c>
      <c r="H38" s="5" t="n"/>
      <c r="I38" s="6">
        <f>IF($A38="","",IF(F38=0,"Não comprado",IF(G38=0,"Completo","Compra parcial")))</f>
        <v/>
      </c>
      <c r="J38" s="4" t="n"/>
      <c r="K38" s="4" t="n"/>
      <c r="L38" s="26" t="n"/>
      <c r="M38" s="26" t="n"/>
      <c r="N38" s="27">
        <f>IF($A38="","",IFERROR(E38*L38,0))</f>
        <v/>
      </c>
      <c r="O38" s="27">
        <f>IF($A38="","",IFERROR(F38*M38,0))</f>
        <v/>
      </c>
      <c r="P38" s="27">
        <f>IF($A38="","",IF(F38=0,0,IFERROR(N38-O38,0)))</f>
        <v/>
      </c>
      <c r="Q38" s="33" t="n"/>
      <c r="R38" s="33" t="n"/>
      <c r="S38" s="4" t="n"/>
      <c r="T38" s="4" t="n"/>
    </row>
    <row r="39">
      <c r="A39" s="4" t="n"/>
      <c r="B39" s="4" t="n"/>
      <c r="C39" s="4" t="n"/>
      <c r="D39" s="4" t="n"/>
      <c r="E39" s="5" t="n"/>
      <c r="F39" s="5" t="n"/>
      <c r="G39" s="10">
        <f>IF($A39="","",IFERROR(MAX(E39-F39,0),0))</f>
        <v/>
      </c>
      <c r="H39" s="5" t="n"/>
      <c r="I39" s="10">
        <f>IF($A39="","",IF(F39=0,"Não comprado",IF(G39=0,"Completo","Compra parcial")))</f>
        <v/>
      </c>
      <c r="J39" s="4" t="n"/>
      <c r="K39" s="4" t="n"/>
      <c r="L39" s="26" t="n"/>
      <c r="M39" s="26" t="n"/>
      <c r="N39" s="29">
        <f>IF($A39="","",IFERROR(E39*L39,0))</f>
        <v/>
      </c>
      <c r="O39" s="29">
        <f>IF($A39="","",IFERROR(F39*M39,0))</f>
        <v/>
      </c>
      <c r="P39" s="29">
        <f>IF($A39="","",IF(F39=0,0,IFERROR(N39-O39,0)))</f>
        <v/>
      </c>
      <c r="Q39" s="33" t="n"/>
      <c r="R39" s="33" t="n"/>
      <c r="S39" s="4" t="n"/>
      <c r="T39" s="4" t="n"/>
    </row>
    <row r="40">
      <c r="A40" s="4" t="n"/>
      <c r="B40" s="4" t="n"/>
      <c r="C40" s="4" t="n"/>
      <c r="D40" s="4" t="n"/>
      <c r="E40" s="5" t="n"/>
      <c r="F40" s="5" t="n"/>
      <c r="G40" s="6">
        <f>IF($A40="","",IFERROR(MAX(E40-F40,0),0))</f>
        <v/>
      </c>
      <c r="H40" s="5" t="n"/>
      <c r="I40" s="6">
        <f>IF($A40="","",IF(F40=0,"Não comprado",IF(G40=0,"Completo","Compra parcial")))</f>
        <v/>
      </c>
      <c r="J40" s="4" t="n"/>
      <c r="K40" s="4" t="n"/>
      <c r="L40" s="26" t="n"/>
      <c r="M40" s="26" t="n"/>
      <c r="N40" s="27">
        <f>IF($A40="","",IFERROR(E40*L40,0))</f>
        <v/>
      </c>
      <c r="O40" s="27">
        <f>IF($A40="","",IFERROR(F40*M40,0))</f>
        <v/>
      </c>
      <c r="P40" s="27">
        <f>IF($A40="","",IF(F40=0,0,IFERROR(N40-O40,0)))</f>
        <v/>
      </c>
      <c r="Q40" s="33" t="n"/>
      <c r="R40" s="33" t="n"/>
      <c r="S40" s="4" t="n"/>
      <c r="T40" s="4" t="n"/>
    </row>
    <row r="41">
      <c r="A41" s="4" t="n"/>
      <c r="B41" s="4" t="n"/>
      <c r="C41" s="4" t="n"/>
      <c r="D41" s="4" t="n"/>
      <c r="E41" s="5" t="n"/>
      <c r="F41" s="5" t="n"/>
      <c r="G41" s="10">
        <f>IF($A41="","",IFERROR(MAX(E41-F41,0),0))</f>
        <v/>
      </c>
      <c r="H41" s="5" t="n"/>
      <c r="I41" s="10">
        <f>IF($A41="","",IF(F41=0,"Não comprado",IF(G41=0,"Completo","Compra parcial")))</f>
        <v/>
      </c>
      <c r="J41" s="4" t="n"/>
      <c r="K41" s="4" t="n"/>
      <c r="L41" s="26" t="n"/>
      <c r="M41" s="26" t="n"/>
      <c r="N41" s="29">
        <f>IF($A41="","",IFERROR(E41*L41,0))</f>
        <v/>
      </c>
      <c r="O41" s="29">
        <f>IF($A41="","",IFERROR(F41*M41,0))</f>
        <v/>
      </c>
      <c r="P41" s="29">
        <f>IF($A41="","",IF(F41=0,0,IFERROR(N41-O41,0)))</f>
        <v/>
      </c>
      <c r="Q41" s="33" t="n"/>
      <c r="R41" s="33" t="n"/>
      <c r="S41" s="4" t="n"/>
      <c r="T41" s="4" t="n"/>
    </row>
    <row r="42">
      <c r="A42" s="4" t="n"/>
      <c r="B42" s="4" t="n"/>
      <c r="C42" s="4" t="n"/>
      <c r="D42" s="4" t="n"/>
      <c r="E42" s="5" t="n"/>
      <c r="F42" s="5" t="n"/>
      <c r="G42" s="6">
        <f>IF($A42="","",IFERROR(MAX(E42-F42,0),0))</f>
        <v/>
      </c>
      <c r="H42" s="5" t="n"/>
      <c r="I42" s="6">
        <f>IF($A42="","",IF(F42=0,"Não comprado",IF(G42=0,"Completo","Compra parcial")))</f>
        <v/>
      </c>
      <c r="J42" s="4" t="n"/>
      <c r="K42" s="4" t="n"/>
      <c r="L42" s="26" t="n"/>
      <c r="M42" s="26" t="n"/>
      <c r="N42" s="27">
        <f>IF($A42="","",IFERROR(E42*L42,0))</f>
        <v/>
      </c>
      <c r="O42" s="27">
        <f>IF($A42="","",IFERROR(F42*M42,0))</f>
        <v/>
      </c>
      <c r="P42" s="27">
        <f>IF($A42="","",IF(F42=0,0,IFERROR(N42-O42,0)))</f>
        <v/>
      </c>
      <c r="Q42" s="33" t="n"/>
      <c r="R42" s="33" t="n"/>
      <c r="S42" s="4" t="n"/>
      <c r="T42" s="4" t="n"/>
    </row>
    <row r="43">
      <c r="A43" s="4" t="n"/>
      <c r="B43" s="4" t="n"/>
      <c r="C43" s="4" t="n"/>
      <c r="D43" s="4" t="n"/>
      <c r="E43" s="5" t="n"/>
      <c r="F43" s="5" t="n"/>
      <c r="G43" s="10">
        <f>IF($A43="","",IFERROR(MAX(E43-F43,0),0))</f>
        <v/>
      </c>
      <c r="H43" s="5" t="n"/>
      <c r="I43" s="10">
        <f>IF($A43="","",IF(F43=0,"Não comprado",IF(G43=0,"Completo","Compra parcial")))</f>
        <v/>
      </c>
      <c r="J43" s="4" t="n"/>
      <c r="K43" s="4" t="n"/>
      <c r="L43" s="26" t="n"/>
      <c r="M43" s="26" t="n"/>
      <c r="N43" s="29">
        <f>IF($A43="","",IFERROR(E43*L43,0))</f>
        <v/>
      </c>
      <c r="O43" s="29">
        <f>IF($A43="","",IFERROR(F43*M43,0))</f>
        <v/>
      </c>
      <c r="P43" s="29">
        <f>IF($A43="","",IF(F43=0,0,IFERROR(N43-O43,0)))</f>
        <v/>
      </c>
      <c r="Q43" s="33" t="n"/>
      <c r="R43" s="33" t="n"/>
      <c r="S43" s="4" t="n"/>
      <c r="T43" s="4" t="n"/>
    </row>
    <row r="44">
      <c r="A44" s="4" t="n"/>
      <c r="B44" s="4" t="n"/>
      <c r="C44" s="4" t="n"/>
      <c r="D44" s="4" t="n"/>
      <c r="E44" s="5" t="n"/>
      <c r="F44" s="5" t="n"/>
      <c r="G44" s="6">
        <f>IF($A44="","",IFERROR(MAX(E44-F44,0),0))</f>
        <v/>
      </c>
      <c r="H44" s="5" t="n"/>
      <c r="I44" s="6">
        <f>IF($A44="","",IF(F44=0,"Não comprado",IF(G44=0,"Completo","Compra parcial")))</f>
        <v/>
      </c>
      <c r="J44" s="4" t="n"/>
      <c r="K44" s="4" t="n"/>
      <c r="L44" s="26" t="n"/>
      <c r="M44" s="26" t="n"/>
      <c r="N44" s="27">
        <f>IF($A44="","",IFERROR(E44*L44,0))</f>
        <v/>
      </c>
      <c r="O44" s="27">
        <f>IF($A44="","",IFERROR(F44*M44,0))</f>
        <v/>
      </c>
      <c r="P44" s="27">
        <f>IF($A44="","",IF(F44=0,0,IFERROR(N44-O44,0)))</f>
        <v/>
      </c>
      <c r="Q44" s="33" t="n"/>
      <c r="R44" s="33" t="n"/>
      <c r="S44" s="4" t="n"/>
      <c r="T44" s="4" t="n"/>
    </row>
    <row r="45">
      <c r="A45" s="4" t="n"/>
      <c r="B45" s="4" t="n"/>
      <c r="C45" s="4" t="n"/>
      <c r="D45" s="4" t="n"/>
      <c r="E45" s="5" t="n"/>
      <c r="F45" s="5" t="n"/>
      <c r="G45" s="10">
        <f>IF($A45="","",IFERROR(MAX(E45-F45,0),0))</f>
        <v/>
      </c>
      <c r="H45" s="5" t="n"/>
      <c r="I45" s="10">
        <f>IF($A45="","",IF(F45=0,"Não comprado",IF(G45=0,"Completo","Compra parcial")))</f>
        <v/>
      </c>
      <c r="J45" s="4" t="n"/>
      <c r="K45" s="4" t="n"/>
      <c r="L45" s="26" t="n"/>
      <c r="M45" s="26" t="n"/>
      <c r="N45" s="29">
        <f>IF($A45="","",IFERROR(E45*L45,0))</f>
        <v/>
      </c>
      <c r="O45" s="29">
        <f>IF($A45="","",IFERROR(F45*M45,0))</f>
        <v/>
      </c>
      <c r="P45" s="29">
        <f>IF($A45="","",IF(F45=0,0,IFERROR(N45-O45,0)))</f>
        <v/>
      </c>
      <c r="Q45" s="33" t="n"/>
      <c r="R45" s="33" t="n"/>
      <c r="S45" s="4" t="n"/>
      <c r="T45" s="4" t="n"/>
    </row>
    <row r="46">
      <c r="A46" s="4" t="n"/>
      <c r="B46" s="4" t="n"/>
      <c r="C46" s="4" t="n"/>
      <c r="D46" s="4" t="n"/>
      <c r="E46" s="5" t="n"/>
      <c r="F46" s="5" t="n"/>
      <c r="G46" s="6">
        <f>IF($A46="","",IFERROR(MAX(E46-F46,0),0))</f>
        <v/>
      </c>
      <c r="H46" s="5" t="n"/>
      <c r="I46" s="6">
        <f>IF($A46="","",IF(F46=0,"Não comprado",IF(G46=0,"Completo","Compra parcial")))</f>
        <v/>
      </c>
      <c r="J46" s="4" t="n"/>
      <c r="K46" s="4" t="n"/>
      <c r="L46" s="26" t="n"/>
      <c r="M46" s="26" t="n"/>
      <c r="N46" s="27">
        <f>IF($A46="","",IFERROR(E46*L46,0))</f>
        <v/>
      </c>
      <c r="O46" s="27">
        <f>IF($A46="","",IFERROR(F46*M46,0))</f>
        <v/>
      </c>
      <c r="P46" s="27">
        <f>IF($A46="","",IF(F46=0,0,IFERROR(N46-O46,0)))</f>
        <v/>
      </c>
      <c r="Q46" s="33" t="n"/>
      <c r="R46" s="33" t="n"/>
      <c r="S46" s="4" t="n"/>
      <c r="T46" s="4" t="n"/>
    </row>
    <row r="47">
      <c r="A47" s="4" t="n"/>
      <c r="B47" s="4" t="n"/>
      <c r="C47" s="4" t="n"/>
      <c r="D47" s="4" t="n"/>
      <c r="E47" s="5" t="n"/>
      <c r="F47" s="5" t="n"/>
      <c r="G47" s="10">
        <f>IF($A47="","",IFERROR(MAX(E47-F47,0),0))</f>
        <v/>
      </c>
      <c r="H47" s="5" t="n"/>
      <c r="I47" s="10">
        <f>IF($A47="","",IF(F47=0,"Não comprado",IF(G47=0,"Completo","Compra parcial")))</f>
        <v/>
      </c>
      <c r="J47" s="4" t="n"/>
      <c r="K47" s="4" t="n"/>
      <c r="L47" s="26" t="n"/>
      <c r="M47" s="26" t="n"/>
      <c r="N47" s="29">
        <f>IF($A47="","",IFERROR(E47*L47,0))</f>
        <v/>
      </c>
      <c r="O47" s="29">
        <f>IF($A47="","",IFERROR(F47*M47,0))</f>
        <v/>
      </c>
      <c r="P47" s="29">
        <f>IF($A47="","",IF(F47=0,0,IFERROR(N47-O47,0)))</f>
        <v/>
      </c>
      <c r="Q47" s="33" t="n"/>
      <c r="R47" s="33" t="n"/>
      <c r="S47" s="4" t="n"/>
      <c r="T47" s="4" t="n"/>
    </row>
    <row r="48">
      <c r="A48" s="4" t="n"/>
      <c r="B48" s="4" t="n"/>
      <c r="C48" s="4" t="n"/>
      <c r="D48" s="4" t="n"/>
      <c r="E48" s="5" t="n"/>
      <c r="F48" s="5" t="n"/>
      <c r="G48" s="6">
        <f>IF($A48="","",IFERROR(MAX(E48-F48,0),0))</f>
        <v/>
      </c>
      <c r="H48" s="5" t="n"/>
      <c r="I48" s="6">
        <f>IF($A48="","",IF(F48=0,"Não comprado",IF(G48=0,"Completo","Compra parcial")))</f>
        <v/>
      </c>
      <c r="J48" s="4" t="n"/>
      <c r="K48" s="4" t="n"/>
      <c r="L48" s="26" t="n"/>
      <c r="M48" s="26" t="n"/>
      <c r="N48" s="27">
        <f>IF($A48="","",IFERROR(E48*L48,0))</f>
        <v/>
      </c>
      <c r="O48" s="27">
        <f>IF($A48="","",IFERROR(F48*M48,0))</f>
        <v/>
      </c>
      <c r="P48" s="27">
        <f>IF($A48="","",IF(F48=0,0,IFERROR(N48-O48,0)))</f>
        <v/>
      </c>
      <c r="Q48" s="33" t="n"/>
      <c r="R48" s="33" t="n"/>
      <c r="S48" s="4" t="n"/>
      <c r="T48" s="4" t="n"/>
    </row>
    <row r="49">
      <c r="A49" s="4" t="n"/>
      <c r="B49" s="4" t="n"/>
      <c r="C49" s="4" t="n"/>
      <c r="D49" s="4" t="n"/>
      <c r="E49" s="5" t="n"/>
      <c r="F49" s="5" t="n"/>
      <c r="G49" s="10">
        <f>IF($A49="","",IFERROR(MAX(E49-F49,0),0))</f>
        <v/>
      </c>
      <c r="H49" s="5" t="n"/>
      <c r="I49" s="10">
        <f>IF($A49="","",IF(F49=0,"Não comprado",IF(G49=0,"Completo","Compra parcial")))</f>
        <v/>
      </c>
      <c r="J49" s="4" t="n"/>
      <c r="K49" s="4" t="n"/>
      <c r="L49" s="26" t="n"/>
      <c r="M49" s="26" t="n"/>
      <c r="N49" s="29">
        <f>IF($A49="","",IFERROR(E49*L49,0))</f>
        <v/>
      </c>
      <c r="O49" s="29">
        <f>IF($A49="","",IFERROR(F49*M49,0))</f>
        <v/>
      </c>
      <c r="P49" s="29">
        <f>IF($A49="","",IF(F49=0,0,IFERROR(N49-O49,0)))</f>
        <v/>
      </c>
      <c r="Q49" s="33" t="n"/>
      <c r="R49" s="33" t="n"/>
      <c r="S49" s="4" t="n"/>
      <c r="T49" s="4" t="n"/>
    </row>
    <row r="50">
      <c r="A50" s="4" t="n"/>
      <c r="B50" s="4" t="n"/>
      <c r="C50" s="4" t="n"/>
      <c r="D50" s="4" t="n"/>
      <c r="E50" s="5" t="n"/>
      <c r="F50" s="5" t="n"/>
      <c r="G50" s="6">
        <f>IF($A50="","",IFERROR(MAX(E50-F50,0),0))</f>
        <v/>
      </c>
      <c r="H50" s="5" t="n"/>
      <c r="I50" s="6">
        <f>IF($A50="","",IF(F50=0,"Não comprado",IF(G50=0,"Completo","Compra parcial")))</f>
        <v/>
      </c>
      <c r="J50" s="4" t="n"/>
      <c r="K50" s="4" t="n"/>
      <c r="L50" s="26" t="n"/>
      <c r="M50" s="26" t="n"/>
      <c r="N50" s="27">
        <f>IF($A50="","",IFERROR(E50*L50,0))</f>
        <v/>
      </c>
      <c r="O50" s="27">
        <f>IF($A50="","",IFERROR(F50*M50,0))</f>
        <v/>
      </c>
      <c r="P50" s="27">
        <f>IF($A50="","",IF(F50=0,0,IFERROR(N50-O50,0)))</f>
        <v/>
      </c>
      <c r="Q50" s="33" t="n"/>
      <c r="R50" s="33" t="n"/>
      <c r="S50" s="4" t="n"/>
      <c r="T50" s="4" t="n"/>
    </row>
    <row r="51">
      <c r="A51" s="4" t="n"/>
      <c r="B51" s="4" t="n"/>
      <c r="C51" s="4" t="n"/>
      <c r="D51" s="4" t="n"/>
      <c r="E51" s="5" t="n"/>
      <c r="F51" s="5" t="n"/>
      <c r="G51" s="10">
        <f>IF($A51="","",IFERROR(MAX(E51-F51,0),0))</f>
        <v/>
      </c>
      <c r="H51" s="5" t="n"/>
      <c r="I51" s="10">
        <f>IF($A51="","",IF(F51=0,"Não comprado",IF(G51=0,"Completo","Compra parcial")))</f>
        <v/>
      </c>
      <c r="J51" s="4" t="n"/>
      <c r="K51" s="4" t="n"/>
      <c r="L51" s="26" t="n"/>
      <c r="M51" s="26" t="n"/>
      <c r="N51" s="29">
        <f>IF($A51="","",IFERROR(E51*L51,0))</f>
        <v/>
      </c>
      <c r="O51" s="29">
        <f>IF($A51="","",IFERROR(F51*M51,0))</f>
        <v/>
      </c>
      <c r="P51" s="29">
        <f>IF($A51="","",IF(F51=0,0,IFERROR(N51-O51,0)))</f>
        <v/>
      </c>
      <c r="Q51" s="33" t="n"/>
      <c r="R51" s="33" t="n"/>
      <c r="S51" s="4" t="n"/>
      <c r="T51" s="4" t="n"/>
    </row>
    <row r="52">
      <c r="A52" s="4" t="n"/>
      <c r="B52" s="4" t="n"/>
      <c r="C52" s="4" t="n"/>
      <c r="D52" s="4" t="n"/>
      <c r="E52" s="5" t="n"/>
      <c r="F52" s="5" t="n"/>
      <c r="G52" s="6">
        <f>IF($A52="","",IFERROR(MAX(E52-F52,0),0))</f>
        <v/>
      </c>
      <c r="H52" s="5" t="n"/>
      <c r="I52" s="6">
        <f>IF($A52="","",IF(F52=0,"Não comprado",IF(G52=0,"Completo","Compra parcial")))</f>
        <v/>
      </c>
      <c r="J52" s="4" t="n"/>
      <c r="K52" s="4" t="n"/>
      <c r="L52" s="26" t="n"/>
      <c r="M52" s="26" t="n"/>
      <c r="N52" s="27">
        <f>IF($A52="","",IFERROR(E52*L52,0))</f>
        <v/>
      </c>
      <c r="O52" s="27">
        <f>IF($A52="","",IFERROR(F52*M52,0))</f>
        <v/>
      </c>
      <c r="P52" s="27">
        <f>IF($A52="","",IF(F52=0,0,IFERROR(N52-O52,0)))</f>
        <v/>
      </c>
      <c r="Q52" s="33" t="n"/>
      <c r="R52" s="33" t="n"/>
      <c r="S52" s="4" t="n"/>
      <c r="T52" s="4" t="n"/>
    </row>
    <row r="53">
      <c r="A53" s="4" t="n"/>
      <c r="B53" s="4" t="n"/>
      <c r="C53" s="4" t="n"/>
      <c r="D53" s="4" t="n"/>
      <c r="E53" s="5" t="n"/>
      <c r="F53" s="5" t="n"/>
      <c r="G53" s="10">
        <f>IF($A53="","",IFERROR(MAX(E53-F53,0),0))</f>
        <v/>
      </c>
      <c r="H53" s="5" t="n"/>
      <c r="I53" s="10">
        <f>IF($A53="","",IF(F53=0,"Não comprado",IF(G53=0,"Completo","Compra parcial")))</f>
        <v/>
      </c>
      <c r="J53" s="4" t="n"/>
      <c r="K53" s="4" t="n"/>
      <c r="L53" s="26" t="n"/>
      <c r="M53" s="26" t="n"/>
      <c r="N53" s="29">
        <f>IF($A53="","",IFERROR(E53*L53,0))</f>
        <v/>
      </c>
      <c r="O53" s="29">
        <f>IF($A53="","",IFERROR(F53*M53,0))</f>
        <v/>
      </c>
      <c r="P53" s="29">
        <f>IF($A53="","",IF(F53=0,0,IFERROR(N53-O53,0)))</f>
        <v/>
      </c>
      <c r="Q53" s="33" t="n"/>
      <c r="R53" s="33" t="n"/>
      <c r="S53" s="4" t="n"/>
      <c r="T53" s="4" t="n"/>
    </row>
    <row r="54">
      <c r="A54" s="4" t="n"/>
      <c r="B54" s="4" t="n"/>
      <c r="C54" s="4" t="n"/>
      <c r="D54" s="4" t="n"/>
      <c r="E54" s="5" t="n"/>
      <c r="F54" s="5" t="n"/>
      <c r="G54" s="6">
        <f>IF($A54="","",IFERROR(MAX(E54-F54,0),0))</f>
        <v/>
      </c>
      <c r="H54" s="5" t="n"/>
      <c r="I54" s="6">
        <f>IF($A54="","",IF(F54=0,"Não comprado",IF(G54=0,"Completo","Compra parcial")))</f>
        <v/>
      </c>
      <c r="J54" s="4" t="n"/>
      <c r="K54" s="4" t="n"/>
      <c r="L54" s="26" t="n"/>
      <c r="M54" s="26" t="n"/>
      <c r="N54" s="27">
        <f>IF($A54="","",IFERROR(E54*L54,0))</f>
        <v/>
      </c>
      <c r="O54" s="27">
        <f>IF($A54="","",IFERROR(F54*M54,0))</f>
        <v/>
      </c>
      <c r="P54" s="27">
        <f>IF($A54="","",IF(F54=0,0,IFERROR(N54-O54,0)))</f>
        <v/>
      </c>
      <c r="Q54" s="33" t="n"/>
      <c r="R54" s="33" t="n"/>
      <c r="S54" s="4" t="n"/>
      <c r="T54" s="4" t="n"/>
    </row>
    <row r="55">
      <c r="A55" s="4" t="n"/>
      <c r="B55" s="4" t="n"/>
      <c r="C55" s="4" t="n"/>
      <c r="D55" s="4" t="n"/>
      <c r="E55" s="5" t="n"/>
      <c r="F55" s="5" t="n"/>
      <c r="G55" s="10">
        <f>IF($A55="","",IFERROR(MAX(E55-F55,0),0))</f>
        <v/>
      </c>
      <c r="H55" s="5" t="n"/>
      <c r="I55" s="10">
        <f>IF($A55="","",IF(F55=0,"Não comprado",IF(G55=0,"Completo","Compra parcial")))</f>
        <v/>
      </c>
      <c r="J55" s="4" t="n"/>
      <c r="K55" s="4" t="n"/>
      <c r="L55" s="26" t="n"/>
      <c r="M55" s="26" t="n"/>
      <c r="N55" s="29">
        <f>IF($A55="","",IFERROR(E55*L55,0))</f>
        <v/>
      </c>
      <c r="O55" s="29">
        <f>IF($A55="","",IFERROR(F55*M55,0))</f>
        <v/>
      </c>
      <c r="P55" s="29">
        <f>IF($A55="","",IF(F55=0,0,IFERROR(N55-O55,0)))</f>
        <v/>
      </c>
      <c r="Q55" s="33" t="n"/>
      <c r="R55" s="33" t="n"/>
      <c r="S55" s="4" t="n"/>
      <c r="T55" s="4" t="n"/>
    </row>
    <row r="56">
      <c r="A56" s="4" t="n"/>
      <c r="B56" s="4" t="n"/>
      <c r="C56" s="4" t="n"/>
      <c r="D56" s="4" t="n"/>
      <c r="E56" s="5" t="n"/>
      <c r="F56" s="5" t="n"/>
      <c r="G56" s="6">
        <f>IF($A56="","",IFERROR(MAX(E56-F56,0),0))</f>
        <v/>
      </c>
      <c r="H56" s="5" t="n"/>
      <c r="I56" s="6">
        <f>IF($A56="","",IF(F56=0,"Não comprado",IF(G56=0,"Completo","Compra parcial")))</f>
        <v/>
      </c>
      <c r="J56" s="4" t="n"/>
      <c r="K56" s="4" t="n"/>
      <c r="L56" s="26" t="n"/>
      <c r="M56" s="26" t="n"/>
      <c r="N56" s="27">
        <f>IF($A56="","",IFERROR(E56*L56,0))</f>
        <v/>
      </c>
      <c r="O56" s="27">
        <f>IF($A56="","",IFERROR(F56*M56,0))</f>
        <v/>
      </c>
      <c r="P56" s="27">
        <f>IF($A56="","",IF(F56=0,0,IFERROR(N56-O56,0)))</f>
        <v/>
      </c>
      <c r="Q56" s="33" t="n"/>
      <c r="R56" s="33" t="n"/>
      <c r="S56" s="4" t="n"/>
      <c r="T56" s="4" t="n"/>
    </row>
    <row r="57">
      <c r="A57" s="4" t="n"/>
      <c r="B57" s="4" t="n"/>
      <c r="C57" s="4" t="n"/>
      <c r="D57" s="4" t="n"/>
      <c r="E57" s="5" t="n"/>
      <c r="F57" s="5" t="n"/>
      <c r="G57" s="10">
        <f>IF($A57="","",IFERROR(MAX(E57-F57,0),0))</f>
        <v/>
      </c>
      <c r="H57" s="5" t="n"/>
      <c r="I57" s="10">
        <f>IF($A57="","",IF(F57=0,"Não comprado",IF(G57=0,"Completo","Compra parcial")))</f>
        <v/>
      </c>
      <c r="J57" s="4" t="n"/>
      <c r="K57" s="4" t="n"/>
      <c r="L57" s="26" t="n"/>
      <c r="M57" s="26" t="n"/>
      <c r="N57" s="29">
        <f>IF($A57="","",IFERROR(E57*L57,0))</f>
        <v/>
      </c>
      <c r="O57" s="29">
        <f>IF($A57="","",IFERROR(F57*M57,0))</f>
        <v/>
      </c>
      <c r="P57" s="29">
        <f>IF($A57="","",IF(F57=0,0,IFERROR(N57-O57,0)))</f>
        <v/>
      </c>
      <c r="Q57" s="33" t="n"/>
      <c r="R57" s="33" t="n"/>
      <c r="S57" s="4" t="n"/>
      <c r="T57" s="4" t="n"/>
    </row>
    <row r="58">
      <c r="A58" s="4" t="n"/>
      <c r="B58" s="4" t="n"/>
      <c r="C58" s="4" t="n"/>
      <c r="D58" s="4" t="n"/>
      <c r="E58" s="5" t="n"/>
      <c r="F58" s="5" t="n"/>
      <c r="G58" s="6">
        <f>IF($A58="","",IFERROR(MAX(E58-F58,0),0))</f>
        <v/>
      </c>
      <c r="H58" s="5" t="n"/>
      <c r="I58" s="6">
        <f>IF($A58="","",IF(F58=0,"Não comprado",IF(G58=0,"Completo","Compra parcial")))</f>
        <v/>
      </c>
      <c r="J58" s="4" t="n"/>
      <c r="K58" s="4" t="n"/>
      <c r="L58" s="26" t="n"/>
      <c r="M58" s="26" t="n"/>
      <c r="N58" s="27">
        <f>IF($A58="","",IFERROR(E58*L58,0))</f>
        <v/>
      </c>
      <c r="O58" s="27">
        <f>IF($A58="","",IFERROR(F58*M58,0))</f>
        <v/>
      </c>
      <c r="P58" s="27">
        <f>IF($A58="","",IF(F58=0,0,IFERROR(N58-O58,0)))</f>
        <v/>
      </c>
      <c r="Q58" s="33" t="n"/>
      <c r="R58" s="33" t="n"/>
      <c r="S58" s="4" t="n"/>
      <c r="T58" s="4" t="n"/>
    </row>
    <row r="59">
      <c r="A59" s="4" t="n"/>
      <c r="B59" s="4" t="n"/>
      <c r="C59" s="4" t="n"/>
      <c r="D59" s="4" t="n"/>
      <c r="E59" s="5" t="n"/>
      <c r="F59" s="5" t="n"/>
      <c r="G59" s="10">
        <f>IF($A59="","",IFERROR(MAX(E59-F59,0),0))</f>
        <v/>
      </c>
      <c r="H59" s="5" t="n"/>
      <c r="I59" s="10">
        <f>IF($A59="","",IF(F59=0,"Não comprado",IF(G59=0,"Completo","Compra parcial")))</f>
        <v/>
      </c>
      <c r="J59" s="4" t="n"/>
      <c r="K59" s="4" t="n"/>
      <c r="L59" s="26" t="n"/>
      <c r="M59" s="26" t="n"/>
      <c r="N59" s="29">
        <f>IF($A59="","",IFERROR(E59*L59,0))</f>
        <v/>
      </c>
      <c r="O59" s="29">
        <f>IF($A59="","",IFERROR(F59*M59,0))</f>
        <v/>
      </c>
      <c r="P59" s="29">
        <f>IF($A59="","",IF(F59=0,0,IFERROR(N59-O59,0)))</f>
        <v/>
      </c>
      <c r="Q59" s="33" t="n"/>
      <c r="R59" s="33" t="n"/>
      <c r="S59" s="4" t="n"/>
      <c r="T59" s="4" t="n"/>
    </row>
    <row r="60">
      <c r="A60" s="4" t="n"/>
      <c r="B60" s="4" t="n"/>
      <c r="C60" s="4" t="n"/>
      <c r="D60" s="4" t="n"/>
      <c r="E60" s="5" t="n"/>
      <c r="F60" s="5" t="n"/>
      <c r="G60" s="6">
        <f>IF($A60="","",IFERROR(MAX(E60-F60,0),0))</f>
        <v/>
      </c>
      <c r="H60" s="5" t="n"/>
      <c r="I60" s="6">
        <f>IF($A60="","",IF(F60=0,"Não comprado",IF(G60=0,"Completo","Compra parcial")))</f>
        <v/>
      </c>
      <c r="J60" s="4" t="n"/>
      <c r="K60" s="4" t="n"/>
      <c r="L60" s="26" t="n"/>
      <c r="M60" s="26" t="n"/>
      <c r="N60" s="27">
        <f>IF($A60="","",IFERROR(E60*L60,0))</f>
        <v/>
      </c>
      <c r="O60" s="27">
        <f>IF($A60="","",IFERROR(F60*M60,0))</f>
        <v/>
      </c>
      <c r="P60" s="27">
        <f>IF($A60="","",IF(F60=0,0,IFERROR(N60-O60,0)))</f>
        <v/>
      </c>
      <c r="Q60" s="33" t="n"/>
      <c r="R60" s="33" t="n"/>
      <c r="S60" s="4" t="n"/>
      <c r="T60" s="4" t="n"/>
    </row>
    <row r="61">
      <c r="A61" s="4" t="n"/>
      <c r="B61" s="4" t="n"/>
      <c r="C61" s="4" t="n"/>
      <c r="D61" s="4" t="n"/>
      <c r="E61" s="5" t="n"/>
      <c r="F61" s="5" t="n"/>
      <c r="G61" s="10">
        <f>IF($A61="","",IFERROR(MAX(E61-F61,0),0))</f>
        <v/>
      </c>
      <c r="H61" s="5" t="n"/>
      <c r="I61" s="10">
        <f>IF($A61="","",IF(F61=0,"Não comprado",IF(G61=0,"Completo","Compra parcial")))</f>
        <v/>
      </c>
      <c r="J61" s="4" t="n"/>
      <c r="K61" s="4" t="n"/>
      <c r="L61" s="26" t="n"/>
      <c r="M61" s="26" t="n"/>
      <c r="N61" s="29">
        <f>IF($A61="","",IFERROR(E61*L61,0))</f>
        <v/>
      </c>
      <c r="O61" s="29">
        <f>IF($A61="","",IFERROR(F61*M61,0))</f>
        <v/>
      </c>
      <c r="P61" s="29">
        <f>IF($A61="","",IF(F61=0,0,IFERROR(N61-O61,0)))</f>
        <v/>
      </c>
      <c r="Q61" s="33" t="n"/>
      <c r="R61" s="33" t="n"/>
      <c r="S61" s="4" t="n"/>
      <c r="T61" s="4" t="n"/>
    </row>
    <row r="62">
      <c r="A62" s="4" t="n"/>
      <c r="B62" s="4" t="n"/>
      <c r="C62" s="4" t="n"/>
      <c r="D62" s="4" t="n"/>
      <c r="E62" s="5" t="n"/>
      <c r="F62" s="5" t="n"/>
      <c r="G62" s="6">
        <f>IF($A62="","",IFERROR(MAX(E62-F62,0),0))</f>
        <v/>
      </c>
      <c r="H62" s="5" t="n"/>
      <c r="I62" s="6">
        <f>IF($A62="","",IF(F62=0,"Não comprado",IF(G62=0,"Completo","Compra parcial")))</f>
        <v/>
      </c>
      <c r="J62" s="4" t="n"/>
      <c r="K62" s="4" t="n"/>
      <c r="L62" s="26" t="n"/>
      <c r="M62" s="26" t="n"/>
      <c r="N62" s="27">
        <f>IF($A62="","",IFERROR(E62*L62,0))</f>
        <v/>
      </c>
      <c r="O62" s="27">
        <f>IF($A62="","",IFERROR(F62*M62,0))</f>
        <v/>
      </c>
      <c r="P62" s="27">
        <f>IF($A62="","",IF(F62=0,0,IFERROR(N62-O62,0)))</f>
        <v/>
      </c>
      <c r="Q62" s="33" t="n"/>
      <c r="R62" s="33" t="n"/>
      <c r="S62" s="4" t="n"/>
      <c r="T62" s="4" t="n"/>
    </row>
    <row r="63">
      <c r="A63" s="4" t="n"/>
      <c r="B63" s="4" t="n"/>
      <c r="C63" s="4" t="n"/>
      <c r="D63" s="4" t="n"/>
      <c r="E63" s="5" t="n"/>
      <c r="F63" s="5" t="n"/>
      <c r="G63" s="10">
        <f>IF($A63="","",IFERROR(MAX(E63-F63,0),0))</f>
        <v/>
      </c>
      <c r="H63" s="5" t="n"/>
      <c r="I63" s="10">
        <f>IF($A63="","",IF(F63=0,"Não comprado",IF(G63=0,"Completo","Compra parcial")))</f>
        <v/>
      </c>
      <c r="J63" s="4" t="n"/>
      <c r="K63" s="4" t="n"/>
      <c r="L63" s="26" t="n"/>
      <c r="M63" s="26" t="n"/>
      <c r="N63" s="29">
        <f>IF($A63="","",IFERROR(E63*L63,0))</f>
        <v/>
      </c>
      <c r="O63" s="29">
        <f>IF($A63="","",IFERROR(F63*M63,0))</f>
        <v/>
      </c>
      <c r="P63" s="29">
        <f>IF($A63="","",IF(F63=0,0,IFERROR(N63-O63,0)))</f>
        <v/>
      </c>
      <c r="Q63" s="33" t="n"/>
      <c r="R63" s="33" t="n"/>
      <c r="S63" s="4" t="n"/>
      <c r="T63" s="4" t="n"/>
    </row>
    <row r="64">
      <c r="A64" s="4" t="n"/>
      <c r="B64" s="4" t="n"/>
      <c r="C64" s="4" t="n"/>
      <c r="D64" s="4" t="n"/>
      <c r="E64" s="5" t="n"/>
      <c r="F64" s="5" t="n"/>
      <c r="G64" s="6">
        <f>IF($A64="","",IFERROR(MAX(E64-F64,0),0))</f>
        <v/>
      </c>
      <c r="H64" s="5" t="n"/>
      <c r="I64" s="6">
        <f>IF($A64="","",IF(F64=0,"Não comprado",IF(G64=0,"Completo","Compra parcial")))</f>
        <v/>
      </c>
      <c r="J64" s="4" t="n"/>
      <c r="K64" s="4" t="n"/>
      <c r="L64" s="26" t="n"/>
      <c r="M64" s="26" t="n"/>
      <c r="N64" s="27">
        <f>IF($A64="","",IFERROR(E64*L64,0))</f>
        <v/>
      </c>
      <c r="O64" s="27">
        <f>IF($A64="","",IFERROR(F64*M64,0))</f>
        <v/>
      </c>
      <c r="P64" s="27">
        <f>IF($A64="","",IF(F64=0,0,IFERROR(N64-O64,0)))</f>
        <v/>
      </c>
      <c r="Q64" s="33" t="n"/>
      <c r="R64" s="33" t="n"/>
      <c r="S64" s="4" t="n"/>
      <c r="T64" s="4" t="n"/>
    </row>
    <row r="65">
      <c r="A65" s="4" t="n"/>
      <c r="B65" s="4" t="n"/>
      <c r="C65" s="4" t="n"/>
      <c r="D65" s="4" t="n"/>
      <c r="E65" s="5" t="n"/>
      <c r="F65" s="5" t="n"/>
      <c r="G65" s="10">
        <f>IF($A65="","",IFERROR(MAX(E65-F65,0),0))</f>
        <v/>
      </c>
      <c r="H65" s="5" t="n"/>
      <c r="I65" s="10">
        <f>IF($A65="","",IF(F65=0,"Não comprado",IF(G65=0,"Completo","Compra parcial")))</f>
        <v/>
      </c>
      <c r="J65" s="4" t="n"/>
      <c r="K65" s="4" t="n"/>
      <c r="L65" s="26" t="n"/>
      <c r="M65" s="26" t="n"/>
      <c r="N65" s="29">
        <f>IF($A65="","",IFERROR(E65*L65,0))</f>
        <v/>
      </c>
      <c r="O65" s="29">
        <f>IF($A65="","",IFERROR(F65*M65,0))</f>
        <v/>
      </c>
      <c r="P65" s="29">
        <f>IF($A65="","",IF(F65=0,0,IFERROR(N65-O65,0)))</f>
        <v/>
      </c>
      <c r="Q65" s="33" t="n"/>
      <c r="R65" s="33" t="n"/>
      <c r="S65" s="4" t="n"/>
      <c r="T65" s="4" t="n"/>
    </row>
    <row r="66">
      <c r="A66" s="4" t="n"/>
      <c r="B66" s="4" t="n"/>
      <c r="C66" s="4" t="n"/>
      <c r="D66" s="4" t="n"/>
      <c r="E66" s="5" t="n"/>
      <c r="F66" s="5" t="n"/>
      <c r="G66" s="6">
        <f>IF($A66="","",IFERROR(MAX(E66-F66,0),0))</f>
        <v/>
      </c>
      <c r="H66" s="5" t="n"/>
      <c r="I66" s="6">
        <f>IF($A66="","",IF(F66=0,"Não comprado",IF(G66=0,"Completo","Compra parcial")))</f>
        <v/>
      </c>
      <c r="J66" s="4" t="n"/>
      <c r="K66" s="4" t="n"/>
      <c r="L66" s="26" t="n"/>
      <c r="M66" s="26" t="n"/>
      <c r="N66" s="27">
        <f>IF($A66="","",IFERROR(E66*L66,0))</f>
        <v/>
      </c>
      <c r="O66" s="27">
        <f>IF($A66="","",IFERROR(F66*M66,0))</f>
        <v/>
      </c>
      <c r="P66" s="27">
        <f>IF($A66="","",IF(F66=0,0,IFERROR(N66-O66,0)))</f>
        <v/>
      </c>
      <c r="Q66" s="33" t="n"/>
      <c r="R66" s="33" t="n"/>
      <c r="S66" s="4" t="n"/>
      <c r="T66" s="4" t="n"/>
    </row>
    <row r="67">
      <c r="A67" s="4" t="n"/>
      <c r="B67" s="4" t="n"/>
      <c r="C67" s="4" t="n"/>
      <c r="D67" s="4" t="n"/>
      <c r="E67" s="5" t="n"/>
      <c r="F67" s="5" t="n"/>
      <c r="G67" s="10">
        <f>IF($A67="","",IFERROR(MAX(E67-F67,0),0))</f>
        <v/>
      </c>
      <c r="H67" s="5" t="n"/>
      <c r="I67" s="10">
        <f>IF($A67="","",IF(F67=0,"Não comprado",IF(G67=0,"Completo","Compra parcial")))</f>
        <v/>
      </c>
      <c r="J67" s="4" t="n"/>
      <c r="K67" s="4" t="n"/>
      <c r="L67" s="26" t="n"/>
      <c r="M67" s="26" t="n"/>
      <c r="N67" s="29">
        <f>IF($A67="","",IFERROR(E67*L67,0))</f>
        <v/>
      </c>
      <c r="O67" s="29">
        <f>IF($A67="","",IFERROR(F67*M67,0))</f>
        <v/>
      </c>
      <c r="P67" s="29">
        <f>IF($A67="","",IF(F67=0,0,IFERROR(N67-O67,0)))</f>
        <v/>
      </c>
      <c r="Q67" s="33" t="n"/>
      <c r="R67" s="33" t="n"/>
      <c r="S67" s="4" t="n"/>
      <c r="T67" s="4" t="n"/>
    </row>
    <row r="68">
      <c r="A68" s="4" t="n"/>
      <c r="B68" s="4" t="n"/>
      <c r="C68" s="4" t="n"/>
      <c r="D68" s="4" t="n"/>
      <c r="E68" s="5" t="n"/>
      <c r="F68" s="5" t="n"/>
      <c r="G68" s="6">
        <f>IF($A68="","",IFERROR(MAX(E68-F68,0),0))</f>
        <v/>
      </c>
      <c r="H68" s="5" t="n"/>
      <c r="I68" s="6">
        <f>IF($A68="","",IF(F68=0,"Não comprado",IF(G68=0,"Completo","Compra parcial")))</f>
        <v/>
      </c>
      <c r="J68" s="4" t="n"/>
      <c r="K68" s="4" t="n"/>
      <c r="L68" s="26" t="n"/>
      <c r="M68" s="26" t="n"/>
      <c r="N68" s="27">
        <f>IF($A68="","",IFERROR(E68*L68,0))</f>
        <v/>
      </c>
      <c r="O68" s="27">
        <f>IF($A68="","",IFERROR(F68*M68,0))</f>
        <v/>
      </c>
      <c r="P68" s="27">
        <f>IF($A68="","",IF(F68=0,0,IFERROR(N68-O68,0)))</f>
        <v/>
      </c>
      <c r="Q68" s="33" t="n"/>
      <c r="R68" s="33" t="n"/>
      <c r="S68" s="4" t="n"/>
      <c r="T68" s="4" t="n"/>
    </row>
    <row r="69">
      <c r="A69" s="4" t="n"/>
      <c r="B69" s="4" t="n"/>
      <c r="C69" s="4" t="n"/>
      <c r="D69" s="4" t="n"/>
      <c r="E69" s="5" t="n"/>
      <c r="F69" s="5" t="n"/>
      <c r="G69" s="10">
        <f>IF($A69="","",IFERROR(MAX(E69-F69,0),0))</f>
        <v/>
      </c>
      <c r="H69" s="5" t="n"/>
      <c r="I69" s="10">
        <f>IF($A69="","",IF(F69=0,"Não comprado",IF(G69=0,"Completo","Compra parcial")))</f>
        <v/>
      </c>
      <c r="J69" s="4" t="n"/>
      <c r="K69" s="4" t="n"/>
      <c r="L69" s="26" t="n"/>
      <c r="M69" s="26" t="n"/>
      <c r="N69" s="29">
        <f>IF($A69="","",IFERROR(E69*L69,0))</f>
        <v/>
      </c>
      <c r="O69" s="29">
        <f>IF($A69="","",IFERROR(F69*M69,0))</f>
        <v/>
      </c>
      <c r="P69" s="29">
        <f>IF($A69="","",IF(F69=0,0,IFERROR(N69-O69,0)))</f>
        <v/>
      </c>
      <c r="Q69" s="33" t="n"/>
      <c r="R69" s="33" t="n"/>
      <c r="S69" s="4" t="n"/>
      <c r="T69" s="4" t="n"/>
    </row>
    <row r="70">
      <c r="A70" s="4" t="n"/>
      <c r="B70" s="4" t="n"/>
      <c r="C70" s="4" t="n"/>
      <c r="D70" s="4" t="n"/>
      <c r="E70" s="5" t="n"/>
      <c r="F70" s="5" t="n"/>
      <c r="G70" s="6">
        <f>IF($A70="","",IFERROR(MAX(E70-F70,0),0))</f>
        <v/>
      </c>
      <c r="H70" s="5" t="n"/>
      <c r="I70" s="6">
        <f>IF($A70="","",IF(F70=0,"Não comprado",IF(G70=0,"Completo","Compra parcial")))</f>
        <v/>
      </c>
      <c r="J70" s="4" t="n"/>
      <c r="K70" s="4" t="n"/>
      <c r="L70" s="26" t="n"/>
      <c r="M70" s="26" t="n"/>
      <c r="N70" s="27">
        <f>IF($A70="","",IFERROR(E70*L70,0))</f>
        <v/>
      </c>
      <c r="O70" s="27">
        <f>IF($A70="","",IFERROR(F70*M70,0))</f>
        <v/>
      </c>
      <c r="P70" s="27">
        <f>IF($A70="","",IF(F70=0,0,IFERROR(N70-O70,0)))</f>
        <v/>
      </c>
      <c r="Q70" s="33" t="n"/>
      <c r="R70" s="33" t="n"/>
      <c r="S70" s="4" t="n"/>
      <c r="T70" s="4" t="n"/>
    </row>
    <row r="71">
      <c r="A71" s="4" t="n"/>
      <c r="B71" s="4" t="n"/>
      <c r="C71" s="4" t="n"/>
      <c r="D71" s="4" t="n"/>
      <c r="E71" s="5" t="n"/>
      <c r="F71" s="5" t="n"/>
      <c r="G71" s="10">
        <f>IF($A71="","",IFERROR(MAX(E71-F71,0),0))</f>
        <v/>
      </c>
      <c r="H71" s="5" t="n"/>
      <c r="I71" s="10">
        <f>IF($A71="","",IF(F71=0,"Não comprado",IF(G71=0,"Completo","Compra parcial")))</f>
        <v/>
      </c>
      <c r="J71" s="4" t="n"/>
      <c r="K71" s="4" t="n"/>
      <c r="L71" s="26" t="n"/>
      <c r="M71" s="26" t="n"/>
      <c r="N71" s="29">
        <f>IF($A71="","",IFERROR(E71*L71,0))</f>
        <v/>
      </c>
      <c r="O71" s="29">
        <f>IF($A71="","",IFERROR(F71*M71,0))</f>
        <v/>
      </c>
      <c r="P71" s="29">
        <f>IF($A71="","",IF(F71=0,0,IFERROR(N71-O71,0)))</f>
        <v/>
      </c>
      <c r="Q71" s="33" t="n"/>
      <c r="R71" s="33" t="n"/>
      <c r="S71" s="4" t="n"/>
      <c r="T71" s="4" t="n"/>
    </row>
    <row r="72">
      <c r="A72" s="4" t="n"/>
      <c r="B72" s="4" t="n"/>
      <c r="C72" s="4" t="n"/>
      <c r="D72" s="4" t="n"/>
      <c r="E72" s="5" t="n"/>
      <c r="F72" s="5" t="n"/>
      <c r="G72" s="6">
        <f>IF($A72="","",IFERROR(MAX(E72-F72,0),0))</f>
        <v/>
      </c>
      <c r="H72" s="5" t="n"/>
      <c r="I72" s="6">
        <f>IF($A72="","",IF(F72=0,"Não comprado",IF(G72=0,"Completo","Compra parcial")))</f>
        <v/>
      </c>
      <c r="J72" s="4" t="n"/>
      <c r="K72" s="4" t="n"/>
      <c r="L72" s="26" t="n"/>
      <c r="M72" s="26" t="n"/>
      <c r="N72" s="27">
        <f>IF($A72="","",IFERROR(E72*L72,0))</f>
        <v/>
      </c>
      <c r="O72" s="27">
        <f>IF($A72="","",IFERROR(F72*M72,0))</f>
        <v/>
      </c>
      <c r="P72" s="27">
        <f>IF($A72="","",IF(F72=0,0,IFERROR(N72-O72,0)))</f>
        <v/>
      </c>
      <c r="Q72" s="33" t="n"/>
      <c r="R72" s="33" t="n"/>
      <c r="S72" s="4" t="n"/>
      <c r="T72" s="4" t="n"/>
    </row>
    <row r="73">
      <c r="A73" s="4" t="n"/>
      <c r="B73" s="4" t="n"/>
      <c r="C73" s="4" t="n"/>
      <c r="D73" s="4" t="n"/>
      <c r="E73" s="5" t="n"/>
      <c r="F73" s="5" t="n"/>
      <c r="G73" s="10">
        <f>IF($A73="","",IFERROR(MAX(E73-F73,0),0))</f>
        <v/>
      </c>
      <c r="H73" s="5" t="n"/>
      <c r="I73" s="10">
        <f>IF($A73="","",IF(F73=0,"Não comprado",IF(G73=0,"Completo","Compra parcial")))</f>
        <v/>
      </c>
      <c r="J73" s="4" t="n"/>
      <c r="K73" s="4" t="n"/>
      <c r="L73" s="26" t="n"/>
      <c r="M73" s="26" t="n"/>
      <c r="N73" s="29">
        <f>IF($A73="","",IFERROR(E73*L73,0))</f>
        <v/>
      </c>
      <c r="O73" s="29">
        <f>IF($A73="","",IFERROR(F73*M73,0))</f>
        <v/>
      </c>
      <c r="P73" s="29">
        <f>IF($A73="","",IF(F73=0,0,IFERROR(N73-O73,0)))</f>
        <v/>
      </c>
      <c r="Q73" s="33" t="n"/>
      <c r="R73" s="33" t="n"/>
      <c r="S73" s="4" t="n"/>
      <c r="T73" s="4" t="n"/>
    </row>
    <row r="74">
      <c r="A74" s="4" t="n"/>
      <c r="B74" s="4" t="n"/>
      <c r="C74" s="4" t="n"/>
      <c r="D74" s="4" t="n"/>
      <c r="E74" s="5" t="n"/>
      <c r="F74" s="5" t="n"/>
      <c r="G74" s="6">
        <f>IF($A74="","",IFERROR(MAX(E74-F74,0),0))</f>
        <v/>
      </c>
      <c r="H74" s="5" t="n"/>
      <c r="I74" s="6">
        <f>IF($A74="","",IF(F74=0,"Não comprado",IF(G74=0,"Completo","Compra parcial")))</f>
        <v/>
      </c>
      <c r="J74" s="4" t="n"/>
      <c r="K74" s="4" t="n"/>
      <c r="L74" s="26" t="n"/>
      <c r="M74" s="26" t="n"/>
      <c r="N74" s="27">
        <f>IF($A74="","",IFERROR(E74*L74,0))</f>
        <v/>
      </c>
      <c r="O74" s="27">
        <f>IF($A74="","",IFERROR(F74*M74,0))</f>
        <v/>
      </c>
      <c r="P74" s="27">
        <f>IF($A74="","",IF(F74=0,0,IFERROR(N74-O74,0)))</f>
        <v/>
      </c>
      <c r="Q74" s="33" t="n"/>
      <c r="R74" s="33" t="n"/>
      <c r="S74" s="4" t="n"/>
      <c r="T74" s="4" t="n"/>
    </row>
    <row r="75">
      <c r="A75" s="4" t="n"/>
      <c r="B75" s="4" t="n"/>
      <c r="C75" s="4" t="n"/>
      <c r="D75" s="4" t="n"/>
      <c r="E75" s="5" t="n"/>
      <c r="F75" s="5" t="n"/>
      <c r="G75" s="10">
        <f>IF($A75="","",IFERROR(MAX(E75-F75,0),0))</f>
        <v/>
      </c>
      <c r="H75" s="5" t="n"/>
      <c r="I75" s="10">
        <f>IF($A75="","",IF(F75=0,"Não comprado",IF(G75=0,"Completo","Compra parcial")))</f>
        <v/>
      </c>
      <c r="J75" s="4" t="n"/>
      <c r="K75" s="4" t="n"/>
      <c r="L75" s="26" t="n"/>
      <c r="M75" s="26" t="n"/>
      <c r="N75" s="29">
        <f>IF($A75="","",IFERROR(E75*L75,0))</f>
        <v/>
      </c>
      <c r="O75" s="29">
        <f>IF($A75="","",IFERROR(F75*M75,0))</f>
        <v/>
      </c>
      <c r="P75" s="29">
        <f>IF($A75="","",IF(F75=0,0,IFERROR(N75-O75,0)))</f>
        <v/>
      </c>
      <c r="Q75" s="33" t="n"/>
      <c r="R75" s="33" t="n"/>
      <c r="S75" s="4" t="n"/>
      <c r="T75" s="4" t="n"/>
    </row>
    <row r="76">
      <c r="A76" s="4" t="n"/>
      <c r="B76" s="4" t="n"/>
      <c r="C76" s="4" t="n"/>
      <c r="D76" s="4" t="n"/>
      <c r="E76" s="5" t="n"/>
      <c r="F76" s="5" t="n"/>
      <c r="G76" s="6">
        <f>IF($A76="","",IFERROR(MAX(E76-F76,0),0))</f>
        <v/>
      </c>
      <c r="H76" s="5" t="n"/>
      <c r="I76" s="6">
        <f>IF($A76="","",IF(F76=0,"Não comprado",IF(G76=0,"Completo","Compra parcial")))</f>
        <v/>
      </c>
      <c r="J76" s="4" t="n"/>
      <c r="K76" s="4" t="n"/>
      <c r="L76" s="26" t="n"/>
      <c r="M76" s="26" t="n"/>
      <c r="N76" s="27">
        <f>IF($A76="","",IFERROR(E76*L76,0))</f>
        <v/>
      </c>
      <c r="O76" s="27">
        <f>IF($A76="","",IFERROR(F76*M76,0))</f>
        <v/>
      </c>
      <c r="P76" s="27">
        <f>IF($A76="","",IF(F76=0,0,IFERROR(N76-O76,0)))</f>
        <v/>
      </c>
      <c r="Q76" s="33" t="n"/>
      <c r="R76" s="33" t="n"/>
      <c r="S76" s="4" t="n"/>
      <c r="T76" s="4" t="n"/>
    </row>
    <row r="77">
      <c r="A77" s="4" t="n"/>
      <c r="B77" s="4" t="n"/>
      <c r="C77" s="4" t="n"/>
      <c r="D77" s="4" t="n"/>
      <c r="E77" s="5" t="n"/>
      <c r="F77" s="5" t="n"/>
      <c r="G77" s="10">
        <f>IF($A77="","",IFERROR(MAX(E77-F77,0),0))</f>
        <v/>
      </c>
      <c r="H77" s="5" t="n"/>
      <c r="I77" s="10">
        <f>IF($A77="","",IF(F77=0,"Não comprado",IF(G77=0,"Completo","Compra parcial")))</f>
        <v/>
      </c>
      <c r="J77" s="4" t="n"/>
      <c r="K77" s="4" t="n"/>
      <c r="L77" s="26" t="n"/>
      <c r="M77" s="26" t="n"/>
      <c r="N77" s="29">
        <f>IF($A77="","",IFERROR(E77*L77,0))</f>
        <v/>
      </c>
      <c r="O77" s="29">
        <f>IF($A77="","",IFERROR(F77*M77,0))</f>
        <v/>
      </c>
      <c r="P77" s="29">
        <f>IF($A77="","",IF(F77=0,0,IFERROR(N77-O77,0)))</f>
        <v/>
      </c>
      <c r="Q77" s="33" t="n"/>
      <c r="R77" s="33" t="n"/>
      <c r="S77" s="4" t="n"/>
      <c r="T77" s="4" t="n"/>
    </row>
    <row r="78">
      <c r="A78" s="4" t="n"/>
      <c r="B78" s="4" t="n"/>
      <c r="C78" s="4" t="n"/>
      <c r="D78" s="4" t="n"/>
      <c r="E78" s="5" t="n"/>
      <c r="F78" s="5" t="n"/>
      <c r="G78" s="6">
        <f>IF($A78="","",IFERROR(MAX(E78-F78,0),0))</f>
        <v/>
      </c>
      <c r="H78" s="5" t="n"/>
      <c r="I78" s="6">
        <f>IF($A78="","",IF(F78=0,"Não comprado",IF(G78=0,"Completo","Compra parcial")))</f>
        <v/>
      </c>
      <c r="J78" s="4" t="n"/>
      <c r="K78" s="4" t="n"/>
      <c r="L78" s="26" t="n"/>
      <c r="M78" s="26" t="n"/>
      <c r="N78" s="27">
        <f>IF($A78="","",IFERROR(E78*L78,0))</f>
        <v/>
      </c>
      <c r="O78" s="27">
        <f>IF($A78="","",IFERROR(F78*M78,0))</f>
        <v/>
      </c>
      <c r="P78" s="27">
        <f>IF($A78="","",IF(F78=0,0,IFERROR(N78-O78,0)))</f>
        <v/>
      </c>
      <c r="Q78" s="33" t="n"/>
      <c r="R78" s="33" t="n"/>
      <c r="S78" s="4" t="n"/>
      <c r="T78" s="4" t="n"/>
    </row>
    <row r="79">
      <c r="A79" s="4" t="n"/>
      <c r="B79" s="4" t="n"/>
      <c r="C79" s="4" t="n"/>
      <c r="D79" s="4" t="n"/>
      <c r="E79" s="5" t="n"/>
      <c r="F79" s="5" t="n"/>
      <c r="G79" s="10">
        <f>IF($A79="","",IFERROR(MAX(E79-F79,0),0))</f>
        <v/>
      </c>
      <c r="H79" s="5" t="n"/>
      <c r="I79" s="10">
        <f>IF($A79="","",IF(F79=0,"Não comprado",IF(G79=0,"Completo","Compra parcial")))</f>
        <v/>
      </c>
      <c r="J79" s="4" t="n"/>
      <c r="K79" s="4" t="n"/>
      <c r="L79" s="26" t="n"/>
      <c r="M79" s="26" t="n"/>
      <c r="N79" s="29">
        <f>IF($A79="","",IFERROR(E79*L79,0))</f>
        <v/>
      </c>
      <c r="O79" s="29">
        <f>IF($A79="","",IFERROR(F79*M79,0))</f>
        <v/>
      </c>
      <c r="P79" s="29">
        <f>IF($A79="","",IF(F79=0,0,IFERROR(N79-O79,0)))</f>
        <v/>
      </c>
      <c r="Q79" s="33" t="n"/>
      <c r="R79" s="33" t="n"/>
      <c r="S79" s="4" t="n"/>
      <c r="T79" s="4" t="n"/>
    </row>
    <row r="80">
      <c r="A80" s="4" t="n"/>
      <c r="B80" s="4" t="n"/>
      <c r="C80" s="4" t="n"/>
      <c r="D80" s="4" t="n"/>
      <c r="E80" s="5" t="n"/>
      <c r="F80" s="5" t="n"/>
      <c r="G80" s="6">
        <f>IF($A80="","",IFERROR(MAX(E80-F80,0),0))</f>
        <v/>
      </c>
      <c r="H80" s="5" t="n"/>
      <c r="I80" s="6">
        <f>IF($A80="","",IF(F80=0,"Não comprado",IF(G80=0,"Completo","Compra parcial")))</f>
        <v/>
      </c>
      <c r="J80" s="4" t="n"/>
      <c r="K80" s="4" t="n"/>
      <c r="L80" s="26" t="n"/>
      <c r="M80" s="26" t="n"/>
      <c r="N80" s="27">
        <f>IF($A80="","",IFERROR(E80*L80,0))</f>
        <v/>
      </c>
      <c r="O80" s="27">
        <f>IF($A80="","",IFERROR(F80*M80,0))</f>
        <v/>
      </c>
      <c r="P80" s="27">
        <f>IF($A80="","",IF(F80=0,0,IFERROR(N80-O80,0)))</f>
        <v/>
      </c>
      <c r="Q80" s="33" t="n"/>
      <c r="R80" s="33" t="n"/>
      <c r="S80" s="4" t="n"/>
      <c r="T80" s="4" t="n"/>
    </row>
    <row r="81">
      <c r="A81" s="4" t="n"/>
      <c r="B81" s="4" t="n"/>
      <c r="C81" s="4" t="n"/>
      <c r="D81" s="4" t="n"/>
      <c r="E81" s="5" t="n"/>
      <c r="F81" s="5" t="n"/>
      <c r="G81" s="10">
        <f>IF($A81="","",IFERROR(MAX(E81-F81,0),0))</f>
        <v/>
      </c>
      <c r="H81" s="5" t="n"/>
      <c r="I81" s="10">
        <f>IF($A81="","",IF(F81=0,"Não comprado",IF(G81=0,"Completo","Compra parcial")))</f>
        <v/>
      </c>
      <c r="J81" s="4" t="n"/>
      <c r="K81" s="4" t="n"/>
      <c r="L81" s="26" t="n"/>
      <c r="M81" s="26" t="n"/>
      <c r="N81" s="29">
        <f>IF($A81="","",IFERROR(E81*L81,0))</f>
        <v/>
      </c>
      <c r="O81" s="29">
        <f>IF($A81="","",IFERROR(F81*M81,0))</f>
        <v/>
      </c>
      <c r="P81" s="29">
        <f>IF($A81="","",IF(F81=0,0,IFERROR(N81-O81,0)))</f>
        <v/>
      </c>
      <c r="Q81" s="33" t="n"/>
      <c r="R81" s="33" t="n"/>
      <c r="S81" s="4" t="n"/>
      <c r="T81" s="4" t="n"/>
    </row>
    <row r="82">
      <c r="A82" s="4" t="n"/>
      <c r="B82" s="4" t="n"/>
      <c r="C82" s="4" t="n"/>
      <c r="D82" s="4" t="n"/>
      <c r="E82" s="5" t="n"/>
      <c r="F82" s="5" t="n"/>
      <c r="G82" s="6">
        <f>IF($A82="","",IFERROR(MAX(E82-F82,0),0))</f>
        <v/>
      </c>
      <c r="H82" s="5" t="n"/>
      <c r="I82" s="6">
        <f>IF($A82="","",IF(F82=0,"Não comprado",IF(G82=0,"Completo","Compra parcial")))</f>
        <v/>
      </c>
      <c r="J82" s="4" t="n"/>
      <c r="K82" s="4" t="n"/>
      <c r="L82" s="26" t="n"/>
      <c r="M82" s="26" t="n"/>
      <c r="N82" s="27">
        <f>IF($A82="","",IFERROR(E82*L82,0))</f>
        <v/>
      </c>
      <c r="O82" s="27">
        <f>IF($A82="","",IFERROR(F82*M82,0))</f>
        <v/>
      </c>
      <c r="P82" s="27">
        <f>IF($A82="","",IF(F82=0,0,IFERROR(N82-O82,0)))</f>
        <v/>
      </c>
      <c r="Q82" s="33" t="n"/>
      <c r="R82" s="33" t="n"/>
      <c r="S82" s="4" t="n"/>
      <c r="T82" s="4" t="n"/>
    </row>
    <row r="83">
      <c r="A83" s="4" t="n"/>
      <c r="B83" s="4" t="n"/>
      <c r="C83" s="4" t="n"/>
      <c r="D83" s="4" t="n"/>
      <c r="E83" s="5" t="n"/>
      <c r="F83" s="5" t="n"/>
      <c r="G83" s="10">
        <f>IF($A83="","",IFERROR(MAX(E83-F83,0),0))</f>
        <v/>
      </c>
      <c r="H83" s="5" t="n"/>
      <c r="I83" s="10">
        <f>IF($A83="","",IF(F83=0,"Não comprado",IF(G83=0,"Completo","Compra parcial")))</f>
        <v/>
      </c>
      <c r="J83" s="4" t="n"/>
      <c r="K83" s="4" t="n"/>
      <c r="L83" s="26" t="n"/>
      <c r="M83" s="26" t="n"/>
      <c r="N83" s="29">
        <f>IF($A83="","",IFERROR(E83*L83,0))</f>
        <v/>
      </c>
      <c r="O83" s="29">
        <f>IF($A83="","",IFERROR(F83*M83,0))</f>
        <v/>
      </c>
      <c r="P83" s="29">
        <f>IF($A83="","",IF(F83=0,0,IFERROR(N83-O83,0)))</f>
        <v/>
      </c>
      <c r="Q83" s="33" t="n"/>
      <c r="R83" s="33" t="n"/>
      <c r="S83" s="4" t="n"/>
      <c r="T83" s="4" t="n"/>
    </row>
    <row r="84">
      <c r="A84" s="4" t="n"/>
      <c r="B84" s="4" t="n"/>
      <c r="C84" s="4" t="n"/>
      <c r="D84" s="4" t="n"/>
      <c r="E84" s="5" t="n"/>
      <c r="F84" s="5" t="n"/>
      <c r="G84" s="6">
        <f>IF($A84="","",IFERROR(MAX(E84-F84,0),0))</f>
        <v/>
      </c>
      <c r="H84" s="5" t="n"/>
      <c r="I84" s="6">
        <f>IF($A84="","",IF(F84=0,"Não comprado",IF(G84=0,"Completo","Compra parcial")))</f>
        <v/>
      </c>
      <c r="J84" s="4" t="n"/>
      <c r="K84" s="4" t="n"/>
      <c r="L84" s="26" t="n"/>
      <c r="M84" s="26" t="n"/>
      <c r="N84" s="27">
        <f>IF($A84="","",IFERROR(E84*L84,0))</f>
        <v/>
      </c>
      <c r="O84" s="27">
        <f>IF($A84="","",IFERROR(F84*M84,0))</f>
        <v/>
      </c>
      <c r="P84" s="27">
        <f>IF($A84="","",IF(F84=0,0,IFERROR(N84-O84,0)))</f>
        <v/>
      </c>
      <c r="Q84" s="33" t="n"/>
      <c r="R84" s="33" t="n"/>
      <c r="S84" s="4" t="n"/>
      <c r="T84" s="4" t="n"/>
    </row>
    <row r="85">
      <c r="A85" s="4" t="n"/>
      <c r="B85" s="4" t="n"/>
      <c r="C85" s="4" t="n"/>
      <c r="D85" s="4" t="n"/>
      <c r="E85" s="5" t="n"/>
      <c r="F85" s="5" t="n"/>
      <c r="G85" s="10">
        <f>IF($A85="","",IFERROR(MAX(E85-F85,0),0))</f>
        <v/>
      </c>
      <c r="H85" s="5" t="n"/>
      <c r="I85" s="10">
        <f>IF($A85="","",IF(F85=0,"Não comprado",IF(G85=0,"Completo","Compra parcial")))</f>
        <v/>
      </c>
      <c r="J85" s="4" t="n"/>
      <c r="K85" s="4" t="n"/>
      <c r="L85" s="26" t="n"/>
      <c r="M85" s="26" t="n"/>
      <c r="N85" s="29">
        <f>IF($A85="","",IFERROR(E85*L85,0))</f>
        <v/>
      </c>
      <c r="O85" s="29">
        <f>IF($A85="","",IFERROR(F85*M85,0))</f>
        <v/>
      </c>
      <c r="P85" s="29">
        <f>IF($A85="","",IF(F85=0,0,IFERROR(N85-O85,0)))</f>
        <v/>
      </c>
      <c r="Q85" s="33" t="n"/>
      <c r="R85" s="33" t="n"/>
      <c r="S85" s="4" t="n"/>
      <c r="T85" s="4" t="n"/>
    </row>
    <row r="86">
      <c r="A86" s="4" t="n"/>
      <c r="B86" s="4" t="n"/>
      <c r="C86" s="4" t="n"/>
      <c r="D86" s="4" t="n"/>
      <c r="E86" s="5" t="n"/>
      <c r="F86" s="5" t="n"/>
      <c r="G86" s="6">
        <f>IF($A86="","",IFERROR(MAX(E86-F86,0),0))</f>
        <v/>
      </c>
      <c r="H86" s="5" t="n"/>
      <c r="I86" s="6">
        <f>IF($A86="","",IF(F86=0,"Não comprado",IF(G86=0,"Completo","Compra parcial")))</f>
        <v/>
      </c>
      <c r="J86" s="4" t="n"/>
      <c r="K86" s="4" t="n"/>
      <c r="L86" s="26" t="n"/>
      <c r="M86" s="26" t="n"/>
      <c r="N86" s="27">
        <f>IF($A86="","",IFERROR(E86*L86,0))</f>
        <v/>
      </c>
      <c r="O86" s="27">
        <f>IF($A86="","",IFERROR(F86*M86,0))</f>
        <v/>
      </c>
      <c r="P86" s="27">
        <f>IF($A86="","",IF(F86=0,0,IFERROR(N86-O86,0)))</f>
        <v/>
      </c>
      <c r="Q86" s="33" t="n"/>
      <c r="R86" s="33" t="n"/>
      <c r="S86" s="4" t="n"/>
      <c r="T86" s="4" t="n"/>
    </row>
    <row r="87">
      <c r="A87" s="4" t="n"/>
      <c r="B87" s="4" t="n"/>
      <c r="C87" s="4" t="n"/>
      <c r="D87" s="4" t="n"/>
      <c r="E87" s="5" t="n"/>
      <c r="F87" s="5" t="n"/>
      <c r="G87" s="10">
        <f>IF($A87="","",IFERROR(MAX(E87-F87,0),0))</f>
        <v/>
      </c>
      <c r="H87" s="5" t="n"/>
      <c r="I87" s="10">
        <f>IF($A87="","",IF(F87=0,"Não comprado",IF(G87=0,"Completo","Compra parcial")))</f>
        <v/>
      </c>
      <c r="J87" s="4" t="n"/>
      <c r="K87" s="4" t="n"/>
      <c r="L87" s="26" t="n"/>
      <c r="M87" s="26" t="n"/>
      <c r="N87" s="29">
        <f>IF($A87="","",IFERROR(E87*L87,0))</f>
        <v/>
      </c>
      <c r="O87" s="29">
        <f>IF($A87="","",IFERROR(F87*M87,0))</f>
        <v/>
      </c>
      <c r="P87" s="29">
        <f>IF($A87="","",IF(F87=0,0,IFERROR(N87-O87,0)))</f>
        <v/>
      </c>
      <c r="Q87" s="33" t="n"/>
      <c r="R87" s="33" t="n"/>
      <c r="S87" s="4" t="n"/>
      <c r="T87" s="4" t="n"/>
    </row>
    <row r="88">
      <c r="A88" s="4" t="n"/>
      <c r="B88" s="4" t="n"/>
      <c r="C88" s="4" t="n"/>
      <c r="D88" s="4" t="n"/>
      <c r="E88" s="5" t="n"/>
      <c r="F88" s="5" t="n"/>
      <c r="G88" s="6">
        <f>IF($A88="","",IFERROR(MAX(E88-F88,0),0))</f>
        <v/>
      </c>
      <c r="H88" s="5" t="n"/>
      <c r="I88" s="6">
        <f>IF($A88="","",IF(F88=0,"Não comprado",IF(G88=0,"Completo","Compra parcial")))</f>
        <v/>
      </c>
      <c r="J88" s="4" t="n"/>
      <c r="K88" s="4" t="n"/>
      <c r="L88" s="26" t="n"/>
      <c r="M88" s="26" t="n"/>
      <c r="N88" s="27">
        <f>IF($A88="","",IFERROR(E88*L88,0))</f>
        <v/>
      </c>
      <c r="O88" s="27">
        <f>IF($A88="","",IFERROR(F88*M88,0))</f>
        <v/>
      </c>
      <c r="P88" s="27">
        <f>IF($A88="","",IF(F88=0,0,IFERROR(N88-O88,0)))</f>
        <v/>
      </c>
      <c r="Q88" s="33" t="n"/>
      <c r="R88" s="33" t="n"/>
      <c r="S88" s="4" t="n"/>
      <c r="T88" s="4" t="n"/>
    </row>
    <row r="89">
      <c r="A89" s="4" t="n"/>
      <c r="B89" s="4" t="n"/>
      <c r="C89" s="4" t="n"/>
      <c r="D89" s="4" t="n"/>
      <c r="E89" s="5" t="n"/>
      <c r="F89" s="5" t="n"/>
      <c r="G89" s="10">
        <f>IF($A89="","",IFERROR(MAX(E89-F89,0),0))</f>
        <v/>
      </c>
      <c r="H89" s="5" t="n"/>
      <c r="I89" s="10">
        <f>IF($A89="","",IF(F89=0,"Não comprado",IF(G89=0,"Completo","Compra parcial")))</f>
        <v/>
      </c>
      <c r="J89" s="4" t="n"/>
      <c r="K89" s="4" t="n"/>
      <c r="L89" s="26" t="n"/>
      <c r="M89" s="26" t="n"/>
      <c r="N89" s="29">
        <f>IF($A89="","",IFERROR(E89*L89,0))</f>
        <v/>
      </c>
      <c r="O89" s="29">
        <f>IF($A89="","",IFERROR(F89*M89,0))</f>
        <v/>
      </c>
      <c r="P89" s="29">
        <f>IF($A89="","",IF(F89=0,0,IFERROR(N89-O89,0)))</f>
        <v/>
      </c>
      <c r="Q89" s="33" t="n"/>
      <c r="R89" s="33" t="n"/>
      <c r="S89" s="4" t="n"/>
      <c r="T89" s="4" t="n"/>
    </row>
    <row r="90">
      <c r="A90" s="4" t="n"/>
      <c r="B90" s="4" t="n"/>
      <c r="C90" s="4" t="n"/>
      <c r="D90" s="4" t="n"/>
      <c r="E90" s="5" t="n"/>
      <c r="F90" s="5" t="n"/>
      <c r="G90" s="6">
        <f>IF($A90="","",IFERROR(MAX(E90-F90,0),0))</f>
        <v/>
      </c>
      <c r="H90" s="5" t="n"/>
      <c r="I90" s="6">
        <f>IF($A90="","",IF(F90=0,"Não comprado",IF(G90=0,"Completo","Compra parcial")))</f>
        <v/>
      </c>
      <c r="J90" s="4" t="n"/>
      <c r="K90" s="4" t="n"/>
      <c r="L90" s="26" t="n"/>
      <c r="M90" s="26" t="n"/>
      <c r="N90" s="27">
        <f>IF($A90="","",IFERROR(E90*L90,0))</f>
        <v/>
      </c>
      <c r="O90" s="27">
        <f>IF($A90="","",IFERROR(F90*M90,0))</f>
        <v/>
      </c>
      <c r="P90" s="27">
        <f>IF($A90="","",IF(F90=0,0,IFERROR(N90-O90,0)))</f>
        <v/>
      </c>
      <c r="Q90" s="33" t="n"/>
      <c r="R90" s="33" t="n"/>
      <c r="S90" s="4" t="n"/>
      <c r="T90" s="4" t="n"/>
    </row>
    <row r="91">
      <c r="A91" s="4" t="n"/>
      <c r="B91" s="4" t="n"/>
      <c r="C91" s="4" t="n"/>
      <c r="D91" s="4" t="n"/>
      <c r="E91" s="5" t="n"/>
      <c r="F91" s="5" t="n"/>
      <c r="G91" s="10">
        <f>IF($A91="","",IFERROR(MAX(E91-F91,0),0))</f>
        <v/>
      </c>
      <c r="H91" s="5" t="n"/>
      <c r="I91" s="10">
        <f>IF($A91="","",IF(F91=0,"Não comprado",IF(G91=0,"Completo","Compra parcial")))</f>
        <v/>
      </c>
      <c r="J91" s="4" t="n"/>
      <c r="K91" s="4" t="n"/>
      <c r="L91" s="26" t="n"/>
      <c r="M91" s="26" t="n"/>
      <c r="N91" s="29">
        <f>IF($A91="","",IFERROR(E91*L91,0))</f>
        <v/>
      </c>
      <c r="O91" s="29">
        <f>IF($A91="","",IFERROR(F91*M91,0))</f>
        <v/>
      </c>
      <c r="P91" s="29">
        <f>IF($A91="","",IF(F91=0,0,IFERROR(N91-O91,0)))</f>
        <v/>
      </c>
      <c r="Q91" s="33" t="n"/>
      <c r="R91" s="33" t="n"/>
      <c r="S91" s="4" t="n"/>
      <c r="T91" s="4" t="n"/>
    </row>
    <row r="92">
      <c r="A92" s="4" t="n"/>
      <c r="B92" s="4" t="n"/>
      <c r="C92" s="4" t="n"/>
      <c r="D92" s="4" t="n"/>
      <c r="E92" s="5" t="n"/>
      <c r="F92" s="5" t="n"/>
      <c r="G92" s="6">
        <f>IF($A92="","",IFERROR(MAX(E92-F92,0),0))</f>
        <v/>
      </c>
      <c r="H92" s="5" t="n"/>
      <c r="I92" s="6">
        <f>IF($A92="","",IF(F92=0,"Não comprado",IF(G92=0,"Completo","Compra parcial")))</f>
        <v/>
      </c>
      <c r="J92" s="4" t="n"/>
      <c r="K92" s="4" t="n"/>
      <c r="L92" s="26" t="n"/>
      <c r="M92" s="26" t="n"/>
      <c r="N92" s="27">
        <f>IF($A92="","",IFERROR(E92*L92,0))</f>
        <v/>
      </c>
      <c r="O92" s="27">
        <f>IF($A92="","",IFERROR(F92*M92,0))</f>
        <v/>
      </c>
      <c r="P92" s="27">
        <f>IF($A92="","",IF(F92=0,0,IFERROR(N92-O92,0)))</f>
        <v/>
      </c>
      <c r="Q92" s="33" t="n"/>
      <c r="R92" s="33" t="n"/>
      <c r="S92" s="4" t="n"/>
      <c r="T92" s="4" t="n"/>
    </row>
    <row r="93">
      <c r="A93" s="4" t="n"/>
      <c r="B93" s="4" t="n"/>
      <c r="C93" s="4" t="n"/>
      <c r="D93" s="4" t="n"/>
      <c r="E93" s="5" t="n"/>
      <c r="F93" s="5" t="n"/>
      <c r="G93" s="10">
        <f>IF($A93="","",IFERROR(MAX(E93-F93,0),0))</f>
        <v/>
      </c>
      <c r="H93" s="5" t="n"/>
      <c r="I93" s="10">
        <f>IF($A93="","",IF(F93=0,"Não comprado",IF(G93=0,"Completo","Compra parcial")))</f>
        <v/>
      </c>
      <c r="J93" s="4" t="n"/>
      <c r="K93" s="4" t="n"/>
      <c r="L93" s="26" t="n"/>
      <c r="M93" s="26" t="n"/>
      <c r="N93" s="29">
        <f>IF($A93="","",IFERROR(E93*L93,0))</f>
        <v/>
      </c>
      <c r="O93" s="29">
        <f>IF($A93="","",IFERROR(F93*M93,0))</f>
        <v/>
      </c>
      <c r="P93" s="29">
        <f>IF($A93="","",IF(F93=0,0,IFERROR(N93-O93,0)))</f>
        <v/>
      </c>
      <c r="Q93" s="33" t="n"/>
      <c r="R93" s="33" t="n"/>
      <c r="S93" s="4" t="n"/>
      <c r="T93" s="4" t="n"/>
    </row>
    <row r="94">
      <c r="A94" s="4" t="n"/>
      <c r="B94" s="4" t="n"/>
      <c r="C94" s="4" t="n"/>
      <c r="D94" s="4" t="n"/>
      <c r="E94" s="5" t="n"/>
      <c r="F94" s="5" t="n"/>
      <c r="G94" s="6">
        <f>IF($A94="","",IFERROR(MAX(E94-F94,0),0))</f>
        <v/>
      </c>
      <c r="H94" s="5" t="n"/>
      <c r="I94" s="6">
        <f>IF($A94="","",IF(F94=0,"Não comprado",IF(G94=0,"Completo","Compra parcial")))</f>
        <v/>
      </c>
      <c r="J94" s="4" t="n"/>
      <c r="K94" s="4" t="n"/>
      <c r="L94" s="26" t="n"/>
      <c r="M94" s="26" t="n"/>
      <c r="N94" s="27">
        <f>IF($A94="","",IFERROR(E94*L94,0))</f>
        <v/>
      </c>
      <c r="O94" s="27">
        <f>IF($A94="","",IFERROR(F94*M94,0))</f>
        <v/>
      </c>
      <c r="P94" s="27">
        <f>IF($A94="","",IF(F94=0,0,IFERROR(N94-O94,0)))</f>
        <v/>
      </c>
      <c r="Q94" s="33" t="n"/>
      <c r="R94" s="33" t="n"/>
      <c r="S94" s="4" t="n"/>
      <c r="T94" s="4" t="n"/>
    </row>
    <row r="95">
      <c r="A95" s="4" t="n"/>
      <c r="B95" s="4" t="n"/>
      <c r="C95" s="4" t="n"/>
      <c r="D95" s="4" t="n"/>
      <c r="E95" s="5" t="n"/>
      <c r="F95" s="5" t="n"/>
      <c r="G95" s="10">
        <f>IF($A95="","",IFERROR(MAX(E95-F95,0),0))</f>
        <v/>
      </c>
      <c r="H95" s="5" t="n"/>
      <c r="I95" s="10">
        <f>IF($A95="","",IF(F95=0,"Não comprado",IF(G95=0,"Completo","Compra parcial")))</f>
        <v/>
      </c>
      <c r="J95" s="4" t="n"/>
      <c r="K95" s="4" t="n"/>
      <c r="L95" s="26" t="n"/>
      <c r="M95" s="26" t="n"/>
      <c r="N95" s="29">
        <f>IF($A95="","",IFERROR(E95*L95,0))</f>
        <v/>
      </c>
      <c r="O95" s="29">
        <f>IF($A95="","",IFERROR(F95*M95,0))</f>
        <v/>
      </c>
      <c r="P95" s="29">
        <f>IF($A95="","",IF(F95=0,0,IFERROR(N95-O95,0)))</f>
        <v/>
      </c>
      <c r="Q95" s="33" t="n"/>
      <c r="R95" s="33" t="n"/>
      <c r="S95" s="4" t="n"/>
      <c r="T95" s="4" t="n"/>
    </row>
    <row r="96">
      <c r="A96" s="4" t="n"/>
      <c r="B96" s="4" t="n"/>
      <c r="C96" s="4" t="n"/>
      <c r="D96" s="4" t="n"/>
      <c r="E96" s="5" t="n"/>
      <c r="F96" s="5" t="n"/>
      <c r="G96" s="6">
        <f>IF($A96="","",IFERROR(MAX(E96-F96,0),0))</f>
        <v/>
      </c>
      <c r="H96" s="5" t="n"/>
      <c r="I96" s="6">
        <f>IF($A96="","",IF(F96=0,"Não comprado",IF(G96=0,"Completo","Compra parcial")))</f>
        <v/>
      </c>
      <c r="J96" s="4" t="n"/>
      <c r="K96" s="4" t="n"/>
      <c r="L96" s="26" t="n"/>
      <c r="M96" s="26" t="n"/>
      <c r="N96" s="27">
        <f>IF($A96="","",IFERROR(E96*L96,0))</f>
        <v/>
      </c>
      <c r="O96" s="27">
        <f>IF($A96="","",IFERROR(F96*M96,0))</f>
        <v/>
      </c>
      <c r="P96" s="27">
        <f>IF($A96="","",IF(F96=0,0,IFERROR(N96-O96,0)))</f>
        <v/>
      </c>
      <c r="Q96" s="33" t="n"/>
      <c r="R96" s="33" t="n"/>
      <c r="S96" s="4" t="n"/>
      <c r="T96" s="4" t="n"/>
    </row>
    <row r="97">
      <c r="A97" s="4" t="n"/>
      <c r="B97" s="4" t="n"/>
      <c r="C97" s="4" t="n"/>
      <c r="D97" s="4" t="n"/>
      <c r="E97" s="5" t="n"/>
      <c r="F97" s="5" t="n"/>
      <c r="G97" s="10">
        <f>IF($A97="","",IFERROR(MAX(E97-F97,0),0))</f>
        <v/>
      </c>
      <c r="H97" s="5" t="n"/>
      <c r="I97" s="10">
        <f>IF($A97="","",IF(F97=0,"Não comprado",IF(G97=0,"Completo","Compra parcial")))</f>
        <v/>
      </c>
      <c r="J97" s="4" t="n"/>
      <c r="K97" s="4" t="n"/>
      <c r="L97" s="26" t="n"/>
      <c r="M97" s="26" t="n"/>
      <c r="N97" s="29">
        <f>IF($A97="","",IFERROR(E97*L97,0))</f>
        <v/>
      </c>
      <c r="O97" s="29">
        <f>IF($A97="","",IFERROR(F97*M97,0))</f>
        <v/>
      </c>
      <c r="P97" s="29">
        <f>IF($A97="","",IF(F97=0,0,IFERROR(N97-O97,0)))</f>
        <v/>
      </c>
      <c r="Q97" s="33" t="n"/>
      <c r="R97" s="33" t="n"/>
      <c r="S97" s="4" t="n"/>
      <c r="T97" s="4" t="n"/>
    </row>
    <row r="98">
      <c r="A98" s="4" t="n"/>
      <c r="B98" s="4" t="n"/>
      <c r="C98" s="4" t="n"/>
      <c r="D98" s="4" t="n"/>
      <c r="E98" s="5" t="n"/>
      <c r="F98" s="5" t="n"/>
      <c r="G98" s="6">
        <f>IF($A98="","",IFERROR(MAX(E98-F98,0),0))</f>
        <v/>
      </c>
      <c r="H98" s="5" t="n"/>
      <c r="I98" s="6">
        <f>IF($A98="","",IF(F98=0,"Não comprado",IF(G98=0,"Completo","Compra parcial")))</f>
        <v/>
      </c>
      <c r="J98" s="4" t="n"/>
      <c r="K98" s="4" t="n"/>
      <c r="L98" s="26" t="n"/>
      <c r="M98" s="26" t="n"/>
      <c r="N98" s="27">
        <f>IF($A98="","",IFERROR(E98*L98,0))</f>
        <v/>
      </c>
      <c r="O98" s="27">
        <f>IF($A98="","",IFERROR(F98*M98,0))</f>
        <v/>
      </c>
      <c r="P98" s="27">
        <f>IF($A98="","",IF(F98=0,0,IFERROR(N98-O98,0)))</f>
        <v/>
      </c>
      <c r="Q98" s="33" t="n"/>
      <c r="R98" s="33" t="n"/>
      <c r="S98" s="4" t="n"/>
      <c r="T98" s="4" t="n"/>
    </row>
    <row r="99">
      <c r="A99" s="4" t="n"/>
      <c r="B99" s="4" t="n"/>
      <c r="C99" s="4" t="n"/>
      <c r="D99" s="4" t="n"/>
      <c r="E99" s="5" t="n"/>
      <c r="F99" s="5" t="n"/>
      <c r="G99" s="10">
        <f>IF($A99="","",IFERROR(MAX(E99-F99,0),0))</f>
        <v/>
      </c>
      <c r="H99" s="5" t="n"/>
      <c r="I99" s="10">
        <f>IF($A99="","",IF(F99=0,"Não comprado",IF(G99=0,"Completo","Compra parcial")))</f>
        <v/>
      </c>
      <c r="J99" s="4" t="n"/>
      <c r="K99" s="4" t="n"/>
      <c r="L99" s="26" t="n"/>
      <c r="M99" s="26" t="n"/>
      <c r="N99" s="29">
        <f>IF($A99="","",IFERROR(E99*L99,0))</f>
        <v/>
      </c>
      <c r="O99" s="29">
        <f>IF($A99="","",IFERROR(F99*M99,0))</f>
        <v/>
      </c>
      <c r="P99" s="29">
        <f>IF($A99="","",IF(F99=0,0,IFERROR(N99-O99,0)))</f>
        <v/>
      </c>
      <c r="Q99" s="33" t="n"/>
      <c r="R99" s="33" t="n"/>
      <c r="S99" s="4" t="n"/>
      <c r="T99" s="4" t="n"/>
    </row>
    <row r="100">
      <c r="A100" s="4" t="n"/>
      <c r="B100" s="4" t="n"/>
      <c r="C100" s="4" t="n"/>
      <c r="D100" s="4" t="n"/>
      <c r="E100" s="5" t="n"/>
      <c r="F100" s="5" t="n"/>
      <c r="G100" s="6">
        <f>IF($A100="","",IFERROR(MAX(E100-F100,0),0))</f>
        <v/>
      </c>
      <c r="H100" s="5" t="n"/>
      <c r="I100" s="6">
        <f>IF($A100="","",IF(F100=0,"Não comprado",IF(G100=0,"Completo","Compra parcial")))</f>
        <v/>
      </c>
      <c r="J100" s="4" t="n"/>
      <c r="K100" s="4" t="n"/>
      <c r="L100" s="26" t="n"/>
      <c r="M100" s="26" t="n"/>
      <c r="N100" s="27">
        <f>IF($A100="","",IFERROR(E100*L100,0))</f>
        <v/>
      </c>
      <c r="O100" s="27">
        <f>IF($A100="","",IFERROR(F100*M100,0))</f>
        <v/>
      </c>
      <c r="P100" s="27">
        <f>IF($A100="","",IF(F100=0,0,IFERROR(N100-O100,0)))</f>
        <v/>
      </c>
      <c r="Q100" s="33" t="n"/>
      <c r="R100" s="33" t="n"/>
      <c r="S100" s="4" t="n"/>
      <c r="T100" s="4" t="n"/>
    </row>
    <row r="101">
      <c r="A101" s="4" t="n"/>
      <c r="B101" s="4" t="n"/>
      <c r="C101" s="4" t="n"/>
      <c r="D101" s="4" t="n"/>
      <c r="E101" s="5" t="n"/>
      <c r="F101" s="5" t="n"/>
      <c r="G101" s="10">
        <f>IF($A101="","",IFERROR(MAX(E101-F101,0),0))</f>
        <v/>
      </c>
      <c r="H101" s="5" t="n"/>
      <c r="I101" s="10">
        <f>IF($A101="","",IF(F101=0,"Não comprado",IF(G101=0,"Completo","Compra parcial")))</f>
        <v/>
      </c>
      <c r="J101" s="4" t="n"/>
      <c r="K101" s="4" t="n"/>
      <c r="L101" s="26" t="n"/>
      <c r="M101" s="26" t="n"/>
      <c r="N101" s="29">
        <f>IF($A101="","",IFERROR(E101*L101,0))</f>
        <v/>
      </c>
      <c r="O101" s="29">
        <f>IF($A101="","",IFERROR(F101*M101,0))</f>
        <v/>
      </c>
      <c r="P101" s="29">
        <f>IF($A101="","",IF(F101=0,0,IFERROR(N101-O101,0)))</f>
        <v/>
      </c>
      <c r="Q101" s="33" t="n"/>
      <c r="R101" s="33" t="n"/>
      <c r="S101" s="4" t="n"/>
      <c r="T101" s="4" t="n"/>
    </row>
    <row r="102">
      <c r="A102" s="4" t="n"/>
      <c r="B102" s="4" t="n"/>
      <c r="C102" s="4" t="n"/>
      <c r="D102" s="4" t="n"/>
      <c r="E102" s="5" t="n"/>
      <c r="F102" s="5" t="n"/>
      <c r="G102" s="6">
        <f>IF($A102="","",IFERROR(MAX(E102-F102,0),0))</f>
        <v/>
      </c>
      <c r="H102" s="5" t="n"/>
      <c r="I102" s="6">
        <f>IF($A102="","",IF(F102=0,"Não comprado",IF(G102=0,"Completo","Compra parcial")))</f>
        <v/>
      </c>
      <c r="J102" s="4" t="n"/>
      <c r="K102" s="4" t="n"/>
      <c r="L102" s="26" t="n"/>
      <c r="M102" s="26" t="n"/>
      <c r="N102" s="27">
        <f>IF($A102="","",IFERROR(E102*L102,0))</f>
        <v/>
      </c>
      <c r="O102" s="27">
        <f>IF($A102="","",IFERROR(F102*M102,0))</f>
        <v/>
      </c>
      <c r="P102" s="27">
        <f>IF($A102="","",IF(F102=0,0,IFERROR(N102-O102,0)))</f>
        <v/>
      </c>
      <c r="Q102" s="33" t="n"/>
      <c r="R102" s="33" t="n"/>
      <c r="S102" s="4" t="n"/>
      <c r="T102" s="4" t="n"/>
    </row>
    <row r="103">
      <c r="A103" s="4" t="n"/>
      <c r="B103" s="4" t="n"/>
      <c r="C103" s="4" t="n"/>
      <c r="D103" s="4" t="n"/>
      <c r="E103" s="5" t="n"/>
      <c r="F103" s="5" t="n"/>
      <c r="G103" s="10">
        <f>IF($A103="","",IFERROR(MAX(E103-F103,0),0))</f>
        <v/>
      </c>
      <c r="H103" s="5" t="n"/>
      <c r="I103" s="10">
        <f>IF($A103="","",IF(F103=0,"Não comprado",IF(G103=0,"Completo","Compra parcial")))</f>
        <v/>
      </c>
      <c r="J103" s="4" t="n"/>
      <c r="K103" s="4" t="n"/>
      <c r="L103" s="26" t="n"/>
      <c r="M103" s="26" t="n"/>
      <c r="N103" s="29">
        <f>IF($A103="","",IFERROR(E103*L103,0))</f>
        <v/>
      </c>
      <c r="O103" s="29">
        <f>IF($A103="","",IFERROR(F103*M103,0))</f>
        <v/>
      </c>
      <c r="P103" s="29">
        <f>IF($A103="","",IF(F103=0,0,IFERROR(N103-O103,0)))</f>
        <v/>
      </c>
      <c r="Q103" s="33" t="n"/>
      <c r="R103" s="33" t="n"/>
      <c r="S103" s="4" t="n"/>
      <c r="T103" s="4" t="n"/>
    </row>
  </sheetData>
  <autoFilter ref="A3:T103"/>
  <mergeCells count="1">
    <mergeCell ref="A1:T1"/>
  </mergeCells>
  <conditionalFormatting sqref="I4:I103">
    <cfRule type="expression" priority="1" dxfId="0">
      <formula>$I4="Completo"</formula>
    </cfRule>
    <cfRule type="expression" priority="2" dxfId="1">
      <formula>$I4="Não comprado"</formula>
    </cfRule>
  </conditionalFormatting>
  <conditionalFormatting sqref="A4:T103">
    <cfRule type="expression" priority="3" dxfId="1">
      <formula>AND($H4="Alta",$G4&gt;0)</formula>
    </cfRule>
  </conditionalFormatting>
  <conditionalFormatting sqref="P4:P103">
    <cfRule type="cellIs" priority="4" operator="greaterThan" dxfId="2">
      <formula>0</formula>
    </cfRule>
    <cfRule type="cellIs" priority="5" operator="lessThan" dxfId="3">
      <formula>0</formula>
    </cfRule>
  </conditionalFormatting>
  <dataValidations count="5">
    <dataValidation sqref="B4:B103" showErrorMessage="1" showInputMessage="1" allowBlank="1" type="list">
      <formula1>"Roupas,Higiene,Quarto,Passeio,Alimentação,Banho,Saúde,Segurança"</formula1>
    </dataValidation>
    <dataValidation sqref="H4:H103" showErrorMessage="1" showInputMessage="1" allowBlank="1" type="list">
      <formula1>"Alta,Média,Baixa"</formula1>
    </dataValidation>
    <dataValidation sqref="K4:K103" showErrorMessage="1" showInputMessage="1" allowBlank="1" type="list">
      <formula1>"São Paulo,Rio de Janeiro,Belo Horizonte,Curitiba,Porto Alegre,Salvador,Recife,Fortaleza,Brasília,Campinas"</formula1>
    </dataValidation>
    <dataValidation sqref="E4:F103" showErrorMessage="1" showInputMessage="1" allowBlank="1" type="whole" operator="greaterThanOrEqual">
      <formula1>0</formula1>
    </dataValidation>
    <dataValidation sqref="L4:M103" showErrorMessage="1" showInputMessage="1" allowBlank="1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39"/>
  <sheetViews>
    <sheetView showGridLines="0" zoomScale="90" zoomScaleNormal="90"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17" customWidth="1" min="5" max="5"/>
    <col width="14" customWidth="1" min="6" max="6"/>
    <col width="20" customWidth="1" min="7" max="7"/>
    <col width="3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</cols>
  <sheetData>
    <row r="1" ht="28" customHeight="1">
      <c r="A1" s="34" t="inlineStr">
        <is>
          <t>Resumo e Orçamento do Enxoval</t>
        </is>
      </c>
    </row>
    <row r="2">
      <c r="A2" s="35" t="inlineStr">
        <is>
          <t>Acompanhe o orçamento antes de realizar compras de maior valor.</t>
        </is>
      </c>
    </row>
    <row r="3">
      <c r="A3" s="36" t="inlineStr">
        <is>
          <t>Indicadores principais</t>
        </is>
      </c>
      <c r="B3" s="13" t="n"/>
    </row>
    <row r="4">
      <c r="A4" s="37" t="inlineStr">
        <is>
          <t>Orçamento Total Estimado</t>
        </is>
      </c>
      <c r="B4" s="38">
        <f>SUM('Controle do Enxoval'!$N$4:$N$103)</f>
        <v/>
      </c>
    </row>
    <row r="5">
      <c r="A5" s="39" t="inlineStr">
        <is>
          <t>Total Gasto</t>
        </is>
      </c>
      <c r="B5" s="40">
        <f>SUM('Controle do Enxoval'!$O$4:$O$103)</f>
        <v/>
      </c>
    </row>
    <row r="6">
      <c r="A6" s="37" t="inlineStr">
        <is>
          <t>Saldo Disponível / A Economizar</t>
        </is>
      </c>
      <c r="B6" s="38">
        <f>B4-B5</f>
        <v/>
      </c>
    </row>
    <row r="7">
      <c r="A7" s="39" t="inlineStr">
        <is>
          <t>Percentual do Orçamento Utilizado</t>
        </is>
      </c>
      <c r="B7" s="41">
        <f>IFERROR(B5/B4,0)</f>
        <v/>
      </c>
    </row>
    <row r="8">
      <c r="A8" s="37" t="inlineStr">
        <is>
          <t>Itens Planejados</t>
        </is>
      </c>
      <c r="B8" s="42">
        <f>COUNTA('Controle do Enxoval'!$A$4:$A$103)</f>
        <v/>
      </c>
    </row>
    <row r="9">
      <c r="A9" s="39" t="inlineStr">
        <is>
          <t>Itens Completos</t>
        </is>
      </c>
      <c r="B9" s="43">
        <f>COUNTIF('Controle do Enxoval'!$I$4:$I$103,"Completo")</f>
        <v/>
      </c>
    </row>
    <row r="10">
      <c r="A10" s="37" t="inlineStr">
        <is>
          <t>Itens Não Comprados</t>
        </is>
      </c>
      <c r="B10" s="42">
        <f>COUNTIF('Controle do Enxoval'!$I$4:$I$103,"Não comprado")</f>
        <v/>
      </c>
    </row>
    <row r="11">
      <c r="A11" s="39" t="inlineStr">
        <is>
          <t>Percentual de Conclusão</t>
        </is>
      </c>
      <c r="B11" s="41">
        <f>IFERROR(B9/B8,0)</f>
        <v/>
      </c>
    </row>
    <row r="12">
      <c r="A12" s="37" t="inlineStr">
        <is>
          <t>Média de Custo por Item Comprado</t>
        </is>
      </c>
      <c r="B12" s="38">
        <f>IFERROR(AVERAGE('Controle do Enxoval'!$O$4:$O$103),0)</f>
        <v/>
      </c>
    </row>
    <row r="13"/>
    <row r="14">
      <c r="A14" s="36" t="inlineStr">
        <is>
          <t>Resumo por categoria</t>
        </is>
      </c>
      <c r="G14" s="36" t="inlineStr">
        <is>
          <t>Status dos itens</t>
        </is>
      </c>
    </row>
    <row r="15">
      <c r="A15" s="44" t="inlineStr">
        <is>
          <t>Categoria</t>
        </is>
      </c>
      <c r="B15" s="44" t="inlineStr">
        <is>
          <t>Custo Estimado</t>
        </is>
      </c>
      <c r="C15" s="44" t="inlineStr">
        <is>
          <t>Custo Real</t>
        </is>
      </c>
      <c r="D15" s="44" t="inlineStr">
        <is>
          <t>Itens Completos</t>
        </is>
      </c>
      <c r="E15" s="44" t="inlineStr">
        <is>
          <t>% do Orçamento</t>
        </is>
      </c>
      <c r="G15" s="44" t="inlineStr">
        <is>
          <t>Status</t>
        </is>
      </c>
      <c r="H15" s="44" t="inlineStr">
        <is>
          <t>Quantidade</t>
        </is>
      </c>
    </row>
    <row r="16">
      <c r="A16" s="45" t="inlineStr">
        <is>
          <t>Roupas</t>
        </is>
      </c>
      <c r="B16" s="38">
        <f>SUMIF('Controle do Enxoval'!$B$4:$B$103,A16,'Controle do Enxoval'!$N$4:$N$103)</f>
        <v/>
      </c>
      <c r="C16" s="38">
        <f>SUMIF('Controle do Enxoval'!$B$4:$B$103,A16,'Controle do Enxoval'!$O$4:$O$103)</f>
        <v/>
      </c>
      <c r="D16" s="42">
        <f>COUNTIFS('Controle do Enxoval'!$B$4:$B$103,A16,'Controle do Enxoval'!$I$4:$I$103,"Completo")</f>
        <v/>
      </c>
      <c r="E16" s="46">
        <f>IFERROR(B16/$B$4,0)</f>
        <v/>
      </c>
      <c r="G16" s="45" t="inlineStr">
        <is>
          <t>Completo</t>
        </is>
      </c>
      <c r="H16" s="47">
        <f>COUNTIF('Controle do Enxoval'!$I$4:$I$103,G16)</f>
        <v/>
      </c>
    </row>
    <row r="17">
      <c r="A17" s="48" t="inlineStr">
        <is>
          <t>Higiene</t>
        </is>
      </c>
      <c r="B17" s="40">
        <f>SUMIF('Controle do Enxoval'!$B$4:$B$103,A17,'Controle do Enxoval'!$N$4:$N$103)</f>
        <v/>
      </c>
      <c r="C17" s="40">
        <f>SUMIF('Controle do Enxoval'!$B$4:$B$103,A17,'Controle do Enxoval'!$O$4:$O$103)</f>
        <v/>
      </c>
      <c r="D17" s="43">
        <f>COUNTIFS('Controle do Enxoval'!$B$4:$B$103,A17,'Controle do Enxoval'!$I$4:$I$103,"Completo")</f>
        <v/>
      </c>
      <c r="E17" s="41">
        <f>IFERROR(B17/$B$4,0)</f>
        <v/>
      </c>
      <c r="G17" s="48" t="inlineStr">
        <is>
          <t>Compra parcial</t>
        </is>
      </c>
      <c r="H17" s="49">
        <f>COUNTIF('Controle do Enxoval'!$I$4:$I$103,G17)</f>
        <v/>
      </c>
    </row>
    <row r="18">
      <c r="A18" s="45" t="inlineStr">
        <is>
          <t>Quarto</t>
        </is>
      </c>
      <c r="B18" s="38">
        <f>SUMIF('Controle do Enxoval'!$B$4:$B$103,A18,'Controle do Enxoval'!$N$4:$N$103)</f>
        <v/>
      </c>
      <c r="C18" s="38">
        <f>SUMIF('Controle do Enxoval'!$B$4:$B$103,A18,'Controle do Enxoval'!$O$4:$O$103)</f>
        <v/>
      </c>
      <c r="D18" s="42">
        <f>COUNTIFS('Controle do Enxoval'!$B$4:$B$103,A18,'Controle do Enxoval'!$I$4:$I$103,"Completo")</f>
        <v/>
      </c>
      <c r="E18" s="46">
        <f>IFERROR(B18/$B$4,0)</f>
        <v/>
      </c>
      <c r="G18" s="45" t="inlineStr">
        <is>
          <t>Não comprado</t>
        </is>
      </c>
      <c r="H18" s="47">
        <f>COUNTIF('Controle do Enxoval'!$I$4:$I$103,G18)</f>
        <v/>
      </c>
    </row>
    <row r="19">
      <c r="A19" s="48" t="inlineStr">
        <is>
          <t>Passeio</t>
        </is>
      </c>
      <c r="B19" s="40">
        <f>SUMIF('Controle do Enxoval'!$B$4:$B$103,A19,'Controle do Enxoval'!$N$4:$N$103)</f>
        <v/>
      </c>
      <c r="C19" s="40">
        <f>SUMIF('Controle do Enxoval'!$B$4:$B$103,A19,'Controle do Enxoval'!$O$4:$O$103)</f>
        <v/>
      </c>
      <c r="D19" s="43">
        <f>COUNTIFS('Controle do Enxoval'!$B$4:$B$103,A19,'Controle do Enxoval'!$I$4:$I$103,"Completo")</f>
        <v/>
      </c>
      <c r="E19" s="41">
        <f>IFERROR(B19/$B$4,0)</f>
        <v/>
      </c>
    </row>
    <row r="20">
      <c r="A20" s="45" t="inlineStr">
        <is>
          <t>Alimentação</t>
        </is>
      </c>
      <c r="B20" s="38">
        <f>SUMIF('Controle do Enxoval'!$B$4:$B$103,A20,'Controle do Enxoval'!$N$4:$N$103)</f>
        <v/>
      </c>
      <c r="C20" s="38">
        <f>SUMIF('Controle do Enxoval'!$B$4:$B$103,A20,'Controle do Enxoval'!$O$4:$O$103)</f>
        <v/>
      </c>
      <c r="D20" s="42">
        <f>COUNTIFS('Controle do Enxoval'!$B$4:$B$103,A20,'Controle do Enxoval'!$I$4:$I$103,"Completo")</f>
        <v/>
      </c>
      <c r="E20" s="46">
        <f>IFERROR(B20/$B$4,0)</f>
        <v/>
      </c>
    </row>
    <row r="21">
      <c r="A21" s="48" t="inlineStr">
        <is>
          <t>Banho</t>
        </is>
      </c>
      <c r="B21" s="40">
        <f>SUMIF('Controle do Enxoval'!$B$4:$B$103,A21,'Controle do Enxoval'!$N$4:$N$103)</f>
        <v/>
      </c>
      <c r="C21" s="40">
        <f>SUMIF('Controle do Enxoval'!$B$4:$B$103,A21,'Controle do Enxoval'!$O$4:$O$103)</f>
        <v/>
      </c>
      <c r="D21" s="43">
        <f>COUNTIFS('Controle do Enxoval'!$B$4:$B$103,A21,'Controle do Enxoval'!$I$4:$I$103,"Completo")</f>
        <v/>
      </c>
      <c r="E21" s="41">
        <f>IFERROR(B21/$B$4,0)</f>
        <v/>
      </c>
    </row>
    <row r="22">
      <c r="A22" s="45" t="inlineStr">
        <is>
          <t>Saúde</t>
        </is>
      </c>
      <c r="B22" s="38">
        <f>SUMIF('Controle do Enxoval'!$B$4:$B$103,A22,'Controle do Enxoval'!$N$4:$N$103)</f>
        <v/>
      </c>
      <c r="C22" s="38">
        <f>SUMIF('Controle do Enxoval'!$B$4:$B$103,A22,'Controle do Enxoval'!$O$4:$O$103)</f>
        <v/>
      </c>
      <c r="D22" s="42">
        <f>COUNTIFS('Controle do Enxoval'!$B$4:$B$103,A22,'Controle do Enxoval'!$I$4:$I$103,"Completo")</f>
        <v/>
      </c>
      <c r="E22" s="46">
        <f>IFERROR(B22/$B$4,0)</f>
        <v/>
      </c>
    </row>
    <row r="23">
      <c r="A23" s="48" t="inlineStr">
        <is>
          <t>Segurança</t>
        </is>
      </c>
      <c r="B23" s="40">
        <f>SUMIF('Controle do Enxoval'!$B$4:$B$103,A23,'Controle do Enxoval'!$N$4:$N$103)</f>
        <v/>
      </c>
      <c r="C23" s="40">
        <f>SUMIF('Controle do Enxoval'!$B$4:$B$103,A23,'Controle do Enxoval'!$O$4:$O$103)</f>
        <v/>
      </c>
      <c r="D23" s="43">
        <f>COUNTIFS('Controle do Enxoval'!$B$4:$B$103,A23,'Controle do Enxoval'!$I$4:$I$103,"Completo")</f>
        <v/>
      </c>
      <c r="E23" s="41">
        <f>IFERROR(B23/$B$4,0)</f>
        <v/>
      </c>
    </row>
    <row r="24"/>
    <row r="25"/>
    <row r="26"/>
    <row r="27">
      <c r="A27" s="36" t="inlineStr">
        <is>
          <t>Consulta guiada de item</t>
        </is>
      </c>
    </row>
    <row r="28">
      <c r="A28" s="37" t="inlineStr">
        <is>
          <t>Digite o ID do item</t>
        </is>
      </c>
      <c r="B28" s="50" t="inlineStr">
        <is>
          <t>EX-001</t>
        </is>
      </c>
    </row>
    <row r="29">
      <c r="A29" s="39" t="inlineStr">
        <is>
          <t>Item</t>
        </is>
      </c>
      <c r="B29" s="48">
        <f>IF(B28="","",IFERROR(VLOOKUP(B28,'Controle do Enxoval'!$A$4:$T$103,3,FALSE),"Item não encontrado"))</f>
        <v/>
      </c>
    </row>
    <row r="30">
      <c r="A30" s="37" t="inlineStr">
        <is>
          <t>Status</t>
        </is>
      </c>
      <c r="B30" s="45">
        <f>IF(B28="","",IFERROR(VLOOKUP(B28,'Controle do Enxoval'!$A$4:$T$103,9,FALSE),"Item não encontrado"))</f>
        <v/>
      </c>
    </row>
    <row r="31">
      <c r="A31" s="39" t="inlineStr">
        <is>
          <t>Fornecedor / Loja</t>
        </is>
      </c>
      <c r="B31" s="48">
        <f>IF(B28="","",IFERROR(VLOOKUP(B28,'Controle do Enxoval'!$A$4:$T$103,10,FALSE),"Item não encontrado"))</f>
        <v/>
      </c>
    </row>
    <row r="32"/>
    <row r="33"/>
    <row r="34"/>
    <row r="35"/>
    <row r="36"/>
    <row r="37"/>
    <row r="38"/>
    <row r="39"/>
  </sheetData>
  <mergeCells count="1">
    <mergeCell ref="A1:H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zoomScale="85" zoomScaleNormal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5" customWidth="1" min="2" max="2"/>
  </cols>
  <sheetData>
    <row r="1" ht="32" customHeight="1">
      <c r="A1" s="51" t="inlineStr">
        <is>
          <t>Instruções para usar o planejamento do enxoval</t>
        </is>
      </c>
      <c r="B1" s="52" t="n"/>
    </row>
    <row r="2"/>
    <row r="3">
      <c r="A3" s="2" t="inlineStr">
        <is>
          <t>Siga estes passos para manter o planejamento sempre atualizado:</t>
        </is>
      </c>
    </row>
    <row r="4"/>
    <row r="5" ht="42" customHeight="1">
      <c r="A5" s="22" t="inlineStr">
        <is>
          <t>Passo 1</t>
        </is>
      </c>
      <c r="B5" s="23" t="inlineStr">
        <is>
          <t>Abra a aba Controle do Enxoval e preencha ou atualize somente os campos amarelos.</t>
        </is>
      </c>
    </row>
    <row r="6" ht="42" customHeight="1">
      <c r="A6" s="22" t="inlineStr">
        <is>
          <t>Passo 2</t>
        </is>
      </c>
      <c r="B6" s="24" t="inlineStr">
        <is>
          <t>Registre a quantidade comprada e o preço unitário pago logo após cada aquisição.</t>
        </is>
      </c>
    </row>
    <row r="7" ht="42" customHeight="1">
      <c r="A7" s="22" t="inlineStr">
        <is>
          <t>Passo 3</t>
        </is>
      </c>
      <c r="B7" s="23" t="inlineStr">
        <is>
          <t>Informe a NF-e, o pedido ou outro comprovante de compra sempre que estiver disponível.</t>
        </is>
      </c>
    </row>
    <row r="8" ht="42" customHeight="1">
      <c r="A8" s="22" t="inlineStr">
        <is>
          <t>Passo 4</t>
        </is>
      </c>
      <c r="B8" s="24" t="inlineStr">
        <is>
          <t>Use o filtro por categoria, prioridade ou status para encontrar rapidamente as compras pendentes.</t>
        </is>
      </c>
    </row>
    <row r="9" ht="42" customHeight="1">
      <c r="A9" s="22" t="inlineStr">
        <is>
          <t>Passo 5</t>
        </is>
      </c>
      <c r="B9" s="23" t="inlineStr">
        <is>
          <t>Confira o painel Resumo e Orçamento antes de comprar itens de maior valor.</t>
        </is>
      </c>
    </row>
    <row r="10" ht="42" customHeight="1">
      <c r="A10" s="22" t="inlineStr">
        <is>
          <t>Passo 6</t>
        </is>
      </c>
      <c r="B10" s="24" t="inlineStr">
        <is>
          <t>Acompanhe a coluna Economia / Diferença para comparar o valor estimado com o valor efetivamente pago.</t>
        </is>
      </c>
    </row>
    <row r="11" ht="42" customHeight="1">
      <c r="A11" s="22" t="inlineStr">
        <is>
          <t>Atenção à segurança</t>
        </is>
      </c>
      <c r="B11" s="23" t="inlineStr">
        <is>
          <t>Produtos como bebê conforto devem possuir certificação aplicável do Inmetro. Confira o produto e a documentação antes da compra.</t>
        </is>
      </c>
    </row>
    <row r="12" ht="42" customHeight="1">
      <c r="A12" s="22" t="inlineStr">
        <is>
          <t>Privacidade e LGPD</t>
        </is>
      </c>
      <c r="B12" s="24" t="inlineStr">
        <is>
          <t>Não registre dados pessoais sensíveis do bebê, documentos da família ou informações confidenciais neste arquivo. Use apenas dados necessários para controlar as compras.</t>
        </is>
      </c>
    </row>
    <row r="13"/>
    <row r="14"/>
    <row r="15" ht="45" customHeight="1">
      <c r="A15" s="3" t="inlineStr">
        <is>
          <t>Dica prática</t>
        </is>
      </c>
      <c r="B15" s="25" t="inlineStr">
        <is>
          <t>Mantenha a planilha atualizada após cada compra para que o orçamento e os gráficos reflitam a situação real do enxoval.</t>
        </is>
      </c>
    </row>
  </sheetData>
  <mergeCells count="1">
    <mergeCell ref="A1:H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2026-09-07T09:49:55Z</dcterms:created>
  <dcterms:modified xmlns:dcterms="http://purl.org/dc/terms/" xmlns:xsi="http://www.w3.org/2001/XMLSchema-instance" xsi:type="dcterms:W3CDTF">2026-09-07T09:49:55Z</dcterms:modified>
</cp:coreProperties>
</file>