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uxo_Diario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coes" sheetId="3" state="visible" r:id="rId3"/>
  </sheets>
  <definedNames>
    <definedName name="_xlnm._FilterDatabase" localSheetId="0" hidden="1">'Fluxo_Diario'!$A$3:$M$13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.##0,00"/>
    <numFmt numFmtId="166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b val="1"/>
      <color rgb="00FFFFFF"/>
      <sz val="11"/>
    </font>
    <font>
      <b val="1"/>
    </font>
    <font>
      <b val="1"/>
      <color rgb="000F766E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8FAFC"/>
        <bgColor rgb="00F8FAFC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  <fill>
      <patternFill patternType="solid">
        <fgColor rgb="0014B8A6"/>
        <b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164" fontId="0" fillId="5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left" vertical="center"/>
    </xf>
    <xf numFmtId="0" fontId="2" fillId="6" borderId="0" pivotButton="0" quotePrefix="0" xfId="0"/>
    <xf numFmtId="0" fontId="0" fillId="3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right" vertical="center"/>
    </xf>
    <xf numFmtId="0" fontId="3" fillId="0" borderId="1" pivotButton="0" quotePrefix="0" xfId="0"/>
    <xf numFmtId="166" fontId="0" fillId="3" borderId="1" applyAlignment="1" pivotButton="0" quotePrefix="0" xfId="0">
      <alignment horizontal="right" vertical="center"/>
    </xf>
    <xf numFmtId="166" fontId="0" fillId="5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top" wrapText="1"/>
    </xf>
    <xf numFmtId="0" fontId="0" fillId="5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left" vertical="top" wrapText="1"/>
    </xf>
    <xf numFmtId="164" fontId="0" fillId="3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164" fontId="0" fillId="5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right" vertical="center"/>
    </xf>
    <xf numFmtId="165" fontId="0" fillId="5" borderId="1" applyAlignment="1" pivotButton="0" quotePrefix="0" xfId="0">
      <alignment horizontal="right" vertical="center"/>
    </xf>
    <xf numFmtId="166" fontId="0" fillId="3" borderId="1" applyAlignment="1" pivotButton="0" quotePrefix="0" xfId="0">
      <alignment horizontal="right" vertical="center"/>
    </xf>
    <xf numFmtId="166" fontId="0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16A34A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do Saldo Acumulado</a:t>
            </a:r>
          </a:p>
        </rich>
      </tx>
    </title>
    <plotArea>
      <lineChart>
        <grouping val="standard"/>
        <ser>
          <idx val="0"/>
          <order val="0"/>
          <tx>
            <strRef>
              <f>'Fluxo_Diario'!L3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'Fluxo_Diario'!$A$4:$A$13</f>
            </numRef>
          </cat>
          <val>
            <numRef>
              <f>'Fluxo_Diario'!$L$4:$L$13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Saldo Acumulado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Entradas x Saídas por Dia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'Fluxo_Diario'!I3</f>
            </strRef>
          </tx>
          <spPr>
            <a:ln xmlns:a="http://schemas.openxmlformats.org/drawingml/2006/main">
              <a:prstDash val="solid"/>
            </a:ln>
          </spPr>
          <cat>
            <numRef>
              <f>'Fluxo_Diario'!$A$4:$A$13</f>
            </numRef>
          </cat>
          <val>
            <numRef>
              <f>'Fluxo_Diario'!$I$4:$I$13</f>
            </numRef>
          </val>
        </ser>
        <ser>
          <idx val="1"/>
          <order val="1"/>
          <tx>
            <strRef>
              <f>'Fluxo_Diario'!J3</f>
            </strRef>
          </tx>
          <spPr>
            <a:ln xmlns:a="http://schemas.openxmlformats.org/drawingml/2006/main">
              <a:prstDash val="solid"/>
            </a:ln>
          </spPr>
          <cat>
            <numRef>
              <f>'Fluxo_Diario'!$A$4:$A$13</f>
            </numRef>
          </cat>
          <val>
            <numRef>
              <f>'Fluxo_Diario'!$J$4:$J$13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das Saídas por Categoria</a:t>
            </a:r>
          </a:p>
        </rich>
      </tx>
    </title>
    <plotArea>
      <pieChart>
        <varyColors val="1"/>
        <ser>
          <idx val="0"/>
          <order val="0"/>
          <tx>
            <strRef>
              <f>'Resumo'!C15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'Resumo'!$A$16:$A$23</f>
            </numRef>
          </cat>
          <val>
            <numRef>
              <f>'Resumo'!$C$16:$C$23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36</row>
      <rowOff>0</rowOff>
    </from>
    <ext cx="540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5" customWidth="1" min="2" max="2"/>
    <col width="32" customWidth="1" min="3" max="3"/>
    <col width="16" customWidth="1" min="4" max="4"/>
    <col width="10" customWidth="1" min="5" max="5"/>
    <col width="24" customWidth="1" min="6" max="6"/>
    <col width="20" customWidth="1" min="7" max="7"/>
    <col width="14" customWidth="1" min="8" max="8"/>
    <col width="18" customWidth="1" min="9" max="9"/>
    <col width="18" customWidth="1" min="10" max="10"/>
    <col width="16" customWidth="1" min="11" max="11"/>
    <col width="18" customWidth="1" min="12" max="12"/>
    <col width="26" customWidth="1" min="13" max="13"/>
  </cols>
  <sheetData>
    <row r="1" ht="28" customHeight="1">
      <c r="A1" s="1" t="inlineStr">
        <is>
          <t>FLUXO DE CAIXA DIÁRIO - 2026</t>
        </is>
      </c>
    </row>
    <row r="2" ht="6" customHeight="1"/>
    <row r="3">
      <c r="A3" s="2" t="inlineStr">
        <is>
          <t>Data</t>
        </is>
      </c>
      <c r="B3" s="2" t="inlineStr">
        <is>
          <t>Dia da semana</t>
        </is>
      </c>
      <c r="C3" s="2" t="inlineStr">
        <is>
          <t>Descrição</t>
        </is>
      </c>
      <c r="D3" s="2" t="inlineStr">
        <is>
          <t>Categoria</t>
        </is>
      </c>
      <c r="E3" s="2" t="inlineStr">
        <is>
          <t>Tipo</t>
        </is>
      </c>
      <c r="F3" s="2" t="inlineStr">
        <is>
          <t>Forma de recebimento/pagamento</t>
        </is>
      </c>
      <c r="G3" s="2" t="inlineStr">
        <is>
          <t>Cliente/Fornecedor</t>
        </is>
      </c>
      <c r="H3" s="2" t="inlineStr">
        <is>
          <t>Nota fiscal / NF-e</t>
        </is>
      </c>
      <c r="I3" s="2" t="inlineStr">
        <is>
          <t>Valor de entrada (R$)</t>
        </is>
      </c>
      <c r="J3" s="2" t="inlineStr">
        <is>
          <t>Valor de saída (R$)</t>
        </is>
      </c>
      <c r="K3" s="2" t="inlineStr">
        <is>
          <t>Saldo diário (R$)</t>
        </is>
      </c>
      <c r="L3" s="2" t="inlineStr">
        <is>
          <t>Saldo acumulado (R$)</t>
        </is>
      </c>
      <c r="M3" s="2" t="inlineStr">
        <is>
          <t>Observações</t>
        </is>
      </c>
    </row>
    <row r="4">
      <c r="A4" s="22" t="n">
        <v>46024</v>
      </c>
      <c r="B4" s="4">
        <f>TEXT(A4,"dddd")</f>
        <v/>
      </c>
      <c r="C4" s="4" t="inlineStr">
        <is>
          <t>Venda à vista de produtos</t>
        </is>
      </c>
      <c r="D4" s="4" t="inlineStr">
        <is>
          <t>Vendas</t>
        </is>
      </c>
      <c r="E4" s="4" t="inlineStr">
        <is>
          <t>Entrada</t>
        </is>
      </c>
      <c r="F4" s="4" t="inlineStr">
        <is>
          <t>Dinheiro</t>
        </is>
      </c>
      <c r="G4" s="4" t="inlineStr">
        <is>
          <t>João Silva</t>
        </is>
      </c>
      <c r="H4" s="4" t="inlineStr">
        <is>
          <t>NF-e 10001</t>
        </is>
      </c>
      <c r="I4" s="23" t="n">
        <v>3500</v>
      </c>
      <c r="J4" s="23" t="n">
        <v>0</v>
      </c>
      <c r="K4" s="24">
        <f>I4-J4</f>
        <v/>
      </c>
      <c r="L4" s="24">
        <f>K4</f>
        <v/>
      </c>
      <c r="M4" s="4" t="inlineStr"/>
    </row>
    <row r="5">
      <c r="A5" s="25" t="n">
        <v>46025</v>
      </c>
      <c r="B5" s="8">
        <f>TEXT(A5,"dddd")</f>
        <v/>
      </c>
      <c r="C5" s="8" t="inlineStr">
        <is>
          <t>Pagamento a fornecedor de insumos</t>
        </is>
      </c>
      <c r="D5" s="8" t="inlineStr">
        <is>
          <t>Fornecedores</t>
        </is>
      </c>
      <c r="E5" s="8" t="inlineStr">
        <is>
          <t>Saída</t>
        </is>
      </c>
      <c r="F5" s="8" t="inlineStr">
        <is>
          <t>Transferência</t>
        </is>
      </c>
      <c r="G5" s="8" t="inlineStr">
        <is>
          <t>Maria Oliveira</t>
        </is>
      </c>
      <c r="H5" s="8" t="inlineStr">
        <is>
          <t>NF-e 10002</t>
        </is>
      </c>
      <c r="I5" s="23" t="n">
        <v>0</v>
      </c>
      <c r="J5" s="23" t="n">
        <v>2100</v>
      </c>
      <c r="K5" s="24">
        <f>I5-J5</f>
        <v/>
      </c>
      <c r="L5" s="24">
        <f>L4+K5</f>
        <v/>
      </c>
      <c r="M5" s="8" t="inlineStr"/>
    </row>
    <row r="6">
      <c r="A6" s="22" t="n">
        <v>46026</v>
      </c>
      <c r="B6" s="4">
        <f>TEXT(A6,"dddd")</f>
        <v/>
      </c>
      <c r="C6" s="4" t="inlineStr">
        <is>
          <t>Recebimento por serviço prestado</t>
        </is>
      </c>
      <c r="D6" s="4" t="inlineStr">
        <is>
          <t>Serviços</t>
        </is>
      </c>
      <c r="E6" s="4" t="inlineStr">
        <is>
          <t>Entrada</t>
        </is>
      </c>
      <c r="F6" s="4" t="inlineStr">
        <is>
          <t>PIX</t>
        </is>
      </c>
      <c r="G6" s="4" t="inlineStr">
        <is>
          <t>Pedro Santos</t>
        </is>
      </c>
      <c r="H6" s="4" t="inlineStr">
        <is>
          <t>NF-e 10003</t>
        </is>
      </c>
      <c r="I6" s="23" t="n">
        <v>2800</v>
      </c>
      <c r="J6" s="23" t="n">
        <v>0</v>
      </c>
      <c r="K6" s="24">
        <f>I6-J6</f>
        <v/>
      </c>
      <c r="L6" s="24">
        <f>L5+K6</f>
        <v/>
      </c>
      <c r="M6" s="4" t="inlineStr"/>
    </row>
    <row r="7">
      <c r="A7" s="25" t="n">
        <v>46027</v>
      </c>
      <c r="B7" s="8">
        <f>TEXT(A7,"dddd")</f>
        <v/>
      </c>
      <c r="C7" s="8" t="inlineStr">
        <is>
          <t>Pagamento de aluguel do escritório</t>
        </is>
      </c>
      <c r="D7" s="8" t="inlineStr">
        <is>
          <t>Aluguel</t>
        </is>
      </c>
      <c r="E7" s="8" t="inlineStr">
        <is>
          <t>Saída</t>
        </is>
      </c>
      <c r="F7" s="8" t="inlineStr">
        <is>
          <t>Boleto</t>
        </is>
      </c>
      <c r="G7" s="8" t="inlineStr">
        <is>
          <t>Ana Souza</t>
        </is>
      </c>
      <c r="H7" s="8" t="inlineStr">
        <is>
          <t>NF-e 10004</t>
        </is>
      </c>
      <c r="I7" s="23" t="n">
        <v>0</v>
      </c>
      <c r="J7" s="23" t="n">
        <v>1800</v>
      </c>
      <c r="K7" s="24">
        <f>I7-J7</f>
        <v/>
      </c>
      <c r="L7" s="24">
        <f>L6+K7</f>
        <v/>
      </c>
      <c r="M7" s="8" t="inlineStr"/>
    </row>
    <row r="8">
      <c r="A8" s="22" t="n">
        <v>46028</v>
      </c>
      <c r="B8" s="4">
        <f>TEXT(A8,"dddd")</f>
        <v/>
      </c>
      <c r="C8" s="4" t="inlineStr">
        <is>
          <t>Recebimento via PIX de cliente</t>
        </is>
      </c>
      <c r="D8" s="4" t="inlineStr">
        <is>
          <t>Vendas</t>
        </is>
      </c>
      <c r="E8" s="4" t="inlineStr">
        <is>
          <t>Entrada</t>
        </is>
      </c>
      <c r="F8" s="4" t="inlineStr">
        <is>
          <t>PIX</t>
        </is>
      </c>
      <c r="G8" s="4" t="inlineStr">
        <is>
          <t>Carlos Pereira</t>
        </is>
      </c>
      <c r="H8" s="4" t="inlineStr">
        <is>
          <t>NF-e 10005</t>
        </is>
      </c>
      <c r="I8" s="23" t="n">
        <v>4200</v>
      </c>
      <c r="J8" s="23" t="n">
        <v>0</v>
      </c>
      <c r="K8" s="24">
        <f>I8-J8</f>
        <v/>
      </c>
      <c r="L8" s="24">
        <f>L7+K8</f>
        <v/>
      </c>
      <c r="M8" s="4" t="inlineStr"/>
    </row>
    <row r="9">
      <c r="A9" s="25" t="n">
        <v>46029</v>
      </c>
      <c r="B9" s="8">
        <f>TEXT(A9,"dddd")</f>
        <v/>
      </c>
      <c r="C9" s="8" t="inlineStr">
        <is>
          <t>Compra de insumos de produção</t>
        </is>
      </c>
      <c r="D9" s="8" t="inlineStr">
        <is>
          <t>Fornecedores</t>
        </is>
      </c>
      <c r="E9" s="8" t="inlineStr">
        <is>
          <t>Saída</t>
        </is>
      </c>
      <c r="F9" s="8" t="inlineStr">
        <is>
          <t>Cartão</t>
        </is>
      </c>
      <c r="G9" s="8" t="inlineStr">
        <is>
          <t>Juliana Costa</t>
        </is>
      </c>
      <c r="H9" s="8" t="inlineStr">
        <is>
          <t>NF-e 10006</t>
        </is>
      </c>
      <c r="I9" s="23" t="n">
        <v>0</v>
      </c>
      <c r="J9" s="23" t="n">
        <v>1550</v>
      </c>
      <c r="K9" s="24">
        <f>I9-J9</f>
        <v/>
      </c>
      <c r="L9" s="24">
        <f>L8+K9</f>
        <v/>
      </c>
      <c r="M9" s="8" t="inlineStr"/>
    </row>
    <row r="10">
      <c r="A10" s="22" t="n">
        <v>46030</v>
      </c>
      <c r="B10" s="4">
        <f>TEXT(A10,"dddd")</f>
        <v/>
      </c>
      <c r="C10" s="4" t="inlineStr">
        <is>
          <t>Venda no cartão de crédito</t>
        </is>
      </c>
      <c r="D10" s="4" t="inlineStr">
        <is>
          <t>Vendas</t>
        </is>
      </c>
      <c r="E10" s="4" t="inlineStr">
        <is>
          <t>Entrada</t>
        </is>
      </c>
      <c r="F10" s="4" t="inlineStr">
        <is>
          <t>Cartão</t>
        </is>
      </c>
      <c r="G10" s="4" t="inlineStr">
        <is>
          <t>Rafael Almeida</t>
        </is>
      </c>
      <c r="H10" s="4" t="inlineStr">
        <is>
          <t>NF-e 10007</t>
        </is>
      </c>
      <c r="I10" s="23" t="n">
        <v>3100</v>
      </c>
      <c r="J10" s="23" t="n">
        <v>0</v>
      </c>
      <c r="K10" s="24">
        <f>I10-J10</f>
        <v/>
      </c>
      <c r="L10" s="24">
        <f>L9+K10</f>
        <v/>
      </c>
      <c r="M10" s="4" t="inlineStr"/>
    </row>
    <row r="11">
      <c r="A11" s="25" t="n">
        <v>46031</v>
      </c>
      <c r="B11" s="8">
        <f>TEXT(A11,"dddd")</f>
        <v/>
      </c>
      <c r="C11" s="8" t="inlineStr">
        <is>
          <t>Despesas com marketing digital</t>
        </is>
      </c>
      <c r="D11" s="8" t="inlineStr">
        <is>
          <t>Marketing</t>
        </is>
      </c>
      <c r="E11" s="8" t="inlineStr">
        <is>
          <t>Saída</t>
        </is>
      </c>
      <c r="F11" s="8" t="inlineStr">
        <is>
          <t>Transferência</t>
        </is>
      </c>
      <c r="G11" s="8" t="inlineStr">
        <is>
          <t>Camila Ferreira</t>
        </is>
      </c>
      <c r="H11" s="8" t="inlineStr">
        <is>
          <t>NF-e 10008</t>
        </is>
      </c>
      <c r="I11" s="23" t="n">
        <v>0</v>
      </c>
      <c r="J11" s="23" t="n">
        <v>950</v>
      </c>
      <c r="K11" s="24">
        <f>I11-J11</f>
        <v/>
      </c>
      <c r="L11" s="24">
        <f>L10+K11</f>
        <v/>
      </c>
      <c r="M11" s="8" t="inlineStr"/>
    </row>
    <row r="12">
      <c r="A12" s="22" t="n">
        <v>46032</v>
      </c>
      <c r="B12" s="4">
        <f>TEXT(A12,"dddd")</f>
        <v/>
      </c>
      <c r="C12" s="4" t="inlineStr">
        <is>
          <t>Recebimento de boleto de cliente</t>
        </is>
      </c>
      <c r="D12" s="4" t="inlineStr">
        <is>
          <t>Serviços</t>
        </is>
      </c>
      <c r="E12" s="4" t="inlineStr">
        <is>
          <t>Entrada</t>
        </is>
      </c>
      <c r="F12" s="4" t="inlineStr">
        <is>
          <t>Boleto</t>
        </is>
      </c>
      <c r="G12" s="4" t="inlineStr">
        <is>
          <t>Lucas Rodrigues</t>
        </is>
      </c>
      <c r="H12" s="4" t="inlineStr">
        <is>
          <t>NF-e 10009</t>
        </is>
      </c>
      <c r="I12" s="23" t="n">
        <v>2650</v>
      </c>
      <c r="J12" s="23" t="n">
        <v>0</v>
      </c>
      <c r="K12" s="24">
        <f>I12-J12</f>
        <v/>
      </c>
      <c r="L12" s="24">
        <f>L11+K12</f>
        <v/>
      </c>
      <c r="M12" s="4" t="inlineStr"/>
    </row>
    <row r="13">
      <c r="A13" s="25" t="n">
        <v>46033</v>
      </c>
      <c r="B13" s="8">
        <f>TEXT(A13,"dddd")</f>
        <v/>
      </c>
      <c r="C13" s="8" t="inlineStr">
        <is>
          <t>Pagamento de impostos (DAS/ISS)</t>
        </is>
      </c>
      <c r="D13" s="8" t="inlineStr">
        <is>
          <t>Impostos</t>
        </is>
      </c>
      <c r="E13" s="8" t="inlineStr">
        <is>
          <t>Saída</t>
        </is>
      </c>
      <c r="F13" s="8" t="inlineStr">
        <is>
          <t>Débito automático</t>
        </is>
      </c>
      <c r="G13" s="8" t="inlineStr">
        <is>
          <t>Fernanda Lima</t>
        </is>
      </c>
      <c r="H13" s="8" t="inlineStr">
        <is>
          <t>NF-e 10010</t>
        </is>
      </c>
      <c r="I13" s="23" t="n">
        <v>0</v>
      </c>
      <c r="J13" s="23" t="n">
        <v>1320</v>
      </c>
      <c r="K13" s="24">
        <f>I13-J13</f>
        <v/>
      </c>
      <c r="L13" s="24">
        <f>L12+K13</f>
        <v/>
      </c>
      <c r="M13" s="8" t="inlineStr"/>
    </row>
  </sheetData>
  <autoFilter ref="A3:M13"/>
  <mergeCells count="1">
    <mergeCell ref="A1:M1"/>
  </mergeCells>
  <conditionalFormatting sqref="K4:K13">
    <cfRule type="cellIs" priority="1" operator="lessThan" dxfId="0">
      <formula>0</formula>
    </cfRule>
  </conditionalFormatting>
  <conditionalFormatting sqref="L4:L13">
    <cfRule type="cellIs" priority="2" operator="lessThan" dxfId="0">
      <formula>0</formula>
    </cfRule>
    <cfRule type="cellIs" priority="3" operator="greaterThanOrEqual" dxfId="1">
      <formula>0</formula>
    </cfRule>
  </conditionalFormatting>
  <dataValidations count="1">
    <dataValidation sqref="E4:E13" showErrorMessage="1" showInputMessage="1" allowBlank="1" type="list">
      <formula1>"Entrada,Saída"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26" customWidth="1" min="1" max="1"/>
    <col width="22" customWidth="1" min="2" max="2"/>
    <col width="22" customWidth="1" min="3" max="3"/>
    <col width="22" customWidth="1" min="4" max="4"/>
    <col width="20" customWidth="1" min="5" max="5"/>
  </cols>
  <sheetData>
    <row r="1" ht="28" customHeight="1">
      <c r="A1" s="1" t="inlineStr">
        <is>
          <t>RESUMO E INDICADORES - FLUXO DE CAIXA</t>
        </is>
      </c>
    </row>
    <row r="2"/>
    <row r="3">
      <c r="A3" s="9" t="inlineStr">
        <is>
          <t>INDICADORES GERAIS</t>
        </is>
      </c>
    </row>
    <row r="4">
      <c r="A4" s="10" t="inlineStr">
        <is>
          <t>Total de Entradas</t>
        </is>
      </c>
      <c r="B4" s="26">
        <f>SUM(Fluxo_Diario!I4:I13)</f>
        <v/>
      </c>
    </row>
    <row r="5">
      <c r="A5" s="12" t="inlineStr">
        <is>
          <t>Total de Saídas</t>
        </is>
      </c>
      <c r="B5" s="27">
        <f>SUM(Fluxo_Diario!J4:J13)</f>
        <v/>
      </c>
    </row>
    <row r="6">
      <c r="A6" s="10" t="inlineStr">
        <is>
          <t>Saldo do Período</t>
        </is>
      </c>
      <c r="B6" s="26">
        <f>B4-B5</f>
        <v/>
      </c>
    </row>
    <row r="7">
      <c r="A7" s="12" t="inlineStr">
        <is>
          <t>Média Diária do Saldo</t>
        </is>
      </c>
      <c r="B7" s="27">
        <f>AVERAGE(Fluxo_Diario!K4:K13)</f>
        <v/>
      </c>
    </row>
    <row r="8">
      <c r="A8" s="10" t="inlineStr">
        <is>
          <t>Maior Entrada</t>
        </is>
      </c>
      <c r="B8" s="26">
        <f>MAX(Fluxo_Diario!I4:I13)</f>
        <v/>
      </c>
    </row>
    <row r="9">
      <c r="A9" s="12" t="inlineStr">
        <is>
          <t>Maior Saída</t>
        </is>
      </c>
      <c r="B9" s="27">
        <f>MAX(Fluxo_Diario!J4:J13)</f>
        <v/>
      </c>
    </row>
    <row r="10">
      <c r="A10" s="10" t="inlineStr">
        <is>
          <t>Quantidade de Lançamentos</t>
        </is>
      </c>
      <c r="B10" s="14">
        <f>COUNTA(Fluxo_Diario!A4:A13)</f>
        <v/>
      </c>
    </row>
    <row r="11">
      <c r="A11" s="15" t="inlineStr">
        <is>
          <t>Status do Caixa</t>
        </is>
      </c>
      <c r="B11" s="15">
        <f>IF(B5&gt;B4,"Atenção: caixa negativo","Caixa saudável")</f>
        <v/>
      </c>
    </row>
    <row r="12"/>
    <row r="13"/>
    <row r="14">
      <c r="A14" s="9" t="inlineStr">
        <is>
          <t>ANÁLISE POR CATEGORIA</t>
        </is>
      </c>
    </row>
    <row r="15">
      <c r="A15" s="2" t="inlineStr">
        <is>
          <t>Categoria</t>
        </is>
      </c>
      <c r="B15" s="2" t="inlineStr">
        <is>
          <t>Total de Entradas (R$)</t>
        </is>
      </c>
      <c r="C15" s="2" t="inlineStr">
        <is>
          <t>Total de Saídas (R$)</t>
        </is>
      </c>
      <c r="D15" s="2" t="inlineStr">
        <is>
          <t>Saldo por Categoria (R$)</t>
        </is>
      </c>
      <c r="E15" s="2" t="inlineStr">
        <is>
          <t>% do Total de Saídas</t>
        </is>
      </c>
    </row>
    <row r="16">
      <c r="A16" s="10" t="inlineStr">
        <is>
          <t>Vendas</t>
        </is>
      </c>
      <c r="B16" s="26">
        <f>SUMIFS(Fluxo_Diario!I4:I13,Fluxo_Diario!D4:D13,A16,Fluxo_Diario!E4:E13,"Entrada")</f>
        <v/>
      </c>
      <c r="C16" s="26">
        <f>SUMIFS(Fluxo_Diario!J4:J13,Fluxo_Diario!D4:D13,A16,Fluxo_Diario!E4:E13,"Saída")</f>
        <v/>
      </c>
      <c r="D16" s="26">
        <f>B16-C16</f>
        <v/>
      </c>
      <c r="E16" s="28">
        <f>IFERROR(C16/$B$5,0)</f>
        <v/>
      </c>
    </row>
    <row r="17">
      <c r="A17" s="12" t="inlineStr">
        <is>
          <t>Serviços</t>
        </is>
      </c>
      <c r="B17" s="27">
        <f>SUMIFS(Fluxo_Diario!I4:I13,Fluxo_Diario!D4:D13,A17,Fluxo_Diario!E4:E13,"Entrada")</f>
        <v/>
      </c>
      <c r="C17" s="27">
        <f>SUMIFS(Fluxo_Diario!J4:J13,Fluxo_Diario!D4:D13,A17,Fluxo_Diario!E4:E13,"Saída")</f>
        <v/>
      </c>
      <c r="D17" s="27">
        <f>B17-C17</f>
        <v/>
      </c>
      <c r="E17" s="29">
        <f>IFERROR(C17/$B$5,0)</f>
        <v/>
      </c>
    </row>
    <row r="18">
      <c r="A18" s="10" t="inlineStr">
        <is>
          <t>Aluguel</t>
        </is>
      </c>
      <c r="B18" s="26">
        <f>SUMIFS(Fluxo_Diario!I4:I13,Fluxo_Diario!D4:D13,A18,Fluxo_Diario!E4:E13,"Entrada")</f>
        <v/>
      </c>
      <c r="C18" s="26">
        <f>SUMIFS(Fluxo_Diario!J4:J13,Fluxo_Diario!D4:D13,A18,Fluxo_Diario!E4:E13,"Saída")</f>
        <v/>
      </c>
      <c r="D18" s="26">
        <f>B18-C18</f>
        <v/>
      </c>
      <c r="E18" s="28">
        <f>IFERROR(C18/$B$5,0)</f>
        <v/>
      </c>
    </row>
    <row r="19">
      <c r="A19" s="12" t="inlineStr">
        <is>
          <t>Marketing</t>
        </is>
      </c>
      <c r="B19" s="27">
        <f>SUMIFS(Fluxo_Diario!I4:I13,Fluxo_Diario!D4:D13,A19,Fluxo_Diario!E4:E13,"Entrada")</f>
        <v/>
      </c>
      <c r="C19" s="27">
        <f>SUMIFS(Fluxo_Diario!J4:J13,Fluxo_Diario!D4:D13,A19,Fluxo_Diario!E4:E13,"Saída")</f>
        <v/>
      </c>
      <c r="D19" s="27">
        <f>B19-C19</f>
        <v/>
      </c>
      <c r="E19" s="29">
        <f>IFERROR(C19/$B$5,0)</f>
        <v/>
      </c>
    </row>
    <row r="20">
      <c r="A20" s="10" t="inlineStr">
        <is>
          <t>Impostos</t>
        </is>
      </c>
      <c r="B20" s="26">
        <f>SUMIFS(Fluxo_Diario!I4:I13,Fluxo_Diario!D4:D13,A20,Fluxo_Diario!E4:E13,"Entrada")</f>
        <v/>
      </c>
      <c r="C20" s="26">
        <f>SUMIFS(Fluxo_Diario!J4:J13,Fluxo_Diario!D4:D13,A20,Fluxo_Diario!E4:E13,"Saída")</f>
        <v/>
      </c>
      <c r="D20" s="26">
        <f>B20-C20</f>
        <v/>
      </c>
      <c r="E20" s="28">
        <f>IFERROR(C20/$B$5,0)</f>
        <v/>
      </c>
    </row>
    <row r="21">
      <c r="A21" s="12" t="inlineStr">
        <is>
          <t>Folha de pagamento</t>
        </is>
      </c>
      <c r="B21" s="27">
        <f>SUMIFS(Fluxo_Diario!I4:I13,Fluxo_Diario!D4:D13,A21,Fluxo_Diario!E4:E13,"Entrada")</f>
        <v/>
      </c>
      <c r="C21" s="27">
        <f>SUMIFS(Fluxo_Diario!J4:J13,Fluxo_Diario!D4:D13,A21,Fluxo_Diario!E4:E13,"Saída")</f>
        <v/>
      </c>
      <c r="D21" s="27">
        <f>B21-C21</f>
        <v/>
      </c>
      <c r="E21" s="29">
        <f>IFERROR(C21/$B$5,0)</f>
        <v/>
      </c>
    </row>
    <row r="22">
      <c r="A22" s="10" t="inlineStr">
        <is>
          <t>Fornecedores</t>
        </is>
      </c>
      <c r="B22" s="26">
        <f>SUMIFS(Fluxo_Diario!I4:I13,Fluxo_Diario!D4:D13,A22,Fluxo_Diario!E4:E13,"Entrada")</f>
        <v/>
      </c>
      <c r="C22" s="26">
        <f>SUMIFS(Fluxo_Diario!J4:J13,Fluxo_Diario!D4:D13,A22,Fluxo_Diario!E4:E13,"Saída")</f>
        <v/>
      </c>
      <c r="D22" s="26">
        <f>B22-C22</f>
        <v/>
      </c>
      <c r="E22" s="28">
        <f>IFERROR(C22/$B$5,0)</f>
        <v/>
      </c>
    </row>
    <row r="23">
      <c r="A23" s="12" t="inlineStr">
        <is>
          <t>Transporte</t>
        </is>
      </c>
      <c r="B23" s="27">
        <f>SUMIFS(Fluxo_Diario!I4:I13,Fluxo_Diario!D4:D13,A23,Fluxo_Diario!E4:E13,"Entrada")</f>
        <v/>
      </c>
      <c r="C23" s="27">
        <f>SUMIFS(Fluxo_Diario!J4:J13,Fluxo_Diario!D4:D13,A23,Fluxo_Diario!E4:E13,"Saída")</f>
        <v/>
      </c>
      <c r="D23" s="27">
        <f>B23-C23</f>
        <v/>
      </c>
      <c r="E23" s="29">
        <f>IFERROR(C23/$B$5,0)</f>
        <v/>
      </c>
    </row>
  </sheetData>
  <mergeCells count="3">
    <mergeCell ref="A1:E1"/>
    <mergeCell ref="A3:B3"/>
    <mergeCell ref="A14:E14"/>
  </mergeCells>
  <conditionalFormatting sqref="B11">
    <cfRule type="expression" priority="1" dxfId="0" stopIfTrue="1">
      <formula>B5&gt;B4</formula>
    </cfRule>
    <cfRule type="expression" priority="2" dxfId="1" stopIfTrue="1">
      <formula>B5&lt;=B4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24" customWidth="1" min="1" max="1"/>
    <col width="90" customWidth="1" min="2" max="2"/>
  </cols>
  <sheetData>
    <row r="1" ht="28" customHeight="1">
      <c r="A1" s="1" t="inlineStr">
        <is>
          <t>INSTRUÇÕES DE USO</t>
        </is>
      </c>
    </row>
    <row r="2"/>
    <row r="3" ht="32" customHeight="1">
      <c r="A3" s="18" t="inlineStr">
        <is>
          <t>Objetivo</t>
        </is>
      </c>
      <c r="B3" s="19" t="inlineStr">
        <is>
          <t>Esta planilha controla o fluxo de caixa diário da empresa, registrando entradas e saídas para acompanhamento do saldo.</t>
        </is>
      </c>
    </row>
    <row r="4" ht="32" customHeight="1">
      <c r="A4" s="20" t="inlineStr">
        <is>
          <t>Aba Fluxo_Diario</t>
        </is>
      </c>
      <c r="B4" s="21" t="inlineStr">
        <is>
          <t>Registre cada lançamento em uma linha: data, descrição, categoria, tipo (Entrada ou Saída), forma de pagamento/recebimento, cliente/fornecedor e valor.</t>
        </is>
      </c>
    </row>
    <row r="5" ht="32" customHeight="1">
      <c r="A5" s="18" t="inlineStr">
        <is>
          <t>Data</t>
        </is>
      </c>
      <c r="B5" s="19" t="inlineStr">
        <is>
          <t>Preencher no formato DD/MM/AAAA. A coluna "Dia da semana" é calculada automaticamente.</t>
        </is>
      </c>
    </row>
    <row r="6" ht="32" customHeight="1">
      <c r="A6" s="20" t="inlineStr">
        <is>
          <t>Tipo</t>
        </is>
      </c>
      <c r="B6" s="21" t="inlineStr">
        <is>
          <t>Selecione "Entrada" para recebimentos e "Saída" para pagamentos. Existe lista suspensa na coluna E.</t>
        </is>
      </c>
    </row>
    <row r="7" ht="32" customHeight="1">
      <c r="A7" s="18" t="inlineStr">
        <is>
          <t>Valor de entrada/saída</t>
        </is>
      </c>
      <c r="B7" s="19" t="inlineStr">
        <is>
          <t>Preencha apenas a coluna correspondente ao tipo do lançamento. Deixe a outra em branco ou zero.</t>
        </is>
      </c>
    </row>
    <row r="8" ht="32" customHeight="1">
      <c r="A8" s="20" t="inlineStr">
        <is>
          <t>Saldo diário</t>
        </is>
      </c>
      <c r="B8" s="21" t="inlineStr">
        <is>
          <t>Calculado automaticamente pela diferença entre entrada e saída do dia (=Entrada-Saída).</t>
        </is>
      </c>
    </row>
    <row r="9" ht="32" customHeight="1">
      <c r="A9" s="18" t="inlineStr">
        <is>
          <t>Saldo acumulado</t>
        </is>
      </c>
      <c r="B9" s="19" t="inlineStr">
        <is>
          <t>Soma o saldo diário ao saldo acumulado do dia anterior, mostrando a evolução do caixa.</t>
        </is>
      </c>
    </row>
    <row r="10" ht="32" customHeight="1">
      <c r="A10" s="20" t="inlineStr">
        <is>
          <t>Categorias sugeridas</t>
        </is>
      </c>
      <c r="B10" s="21" t="inlineStr">
        <is>
          <t>Vendas, Serviços, Aluguel, Marketing, Impostos, Folha de pagamento, Fornecedores, Transporte.</t>
        </is>
      </c>
    </row>
    <row r="11" ht="32" customHeight="1">
      <c r="A11" s="18" t="inlineStr">
        <is>
          <t>Aba Resumo</t>
        </is>
      </c>
      <c r="B11" s="19" t="inlineStr">
        <is>
          <t>Apresenta os indicadores totais (KPIs), análise por categoria e gráficos de evolução do saldo, comparativo de entradas/saídas e distribuição das saídas.</t>
        </is>
      </c>
    </row>
    <row r="12" ht="32" customHeight="1">
      <c r="A12" s="20" t="inlineStr">
        <is>
          <t>Alerta de caixa</t>
        </is>
      </c>
      <c r="B12" s="21" t="inlineStr">
        <is>
          <t>A célula de status indica "Atenção: caixa negativo" quando as saídas superam as entradas no período.</t>
        </is>
      </c>
    </row>
    <row r="13" ht="32" customHeight="1">
      <c r="A13" s="18" t="inlineStr">
        <is>
          <t>Padrão brasileiro</t>
        </is>
      </c>
      <c r="B13" s="19" t="inlineStr">
        <is>
          <t>Datas em DD/MM/AAAA e valores monetários em R$ 1.234,56 (ponto para milhar, vírgula para decimal).</t>
        </is>
      </c>
    </row>
    <row r="14" ht="32" customHeight="1">
      <c r="A14" s="20" t="inlineStr">
        <is>
          <t>Células amarelas</t>
        </is>
      </c>
      <c r="B14" s="21" t="inlineStr">
        <is>
          <t>Indicam campos de entrada de dados (editáveis). As demais colunas possuem fórmulas e não devem ser alteradas manualmente.</t>
        </is>
      </c>
    </row>
    <row r="15" ht="32" customHeight="1">
      <c r="A15" s="18" t="inlineStr">
        <is>
          <t>Cores de saldo</t>
        </is>
      </c>
      <c r="B15" s="19" t="inlineStr">
        <is>
          <t>Verde indica saldo positivo; vermelho indica saldo negativo, tanto no saldo diário quanto no acumulado.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2026-07-13T12:46:14Z</dcterms:created>
  <dcterms:modified xmlns:dcterms="http://purl.org/dc/terms/" xmlns:xsi="http://www.w3.org/2001/XMLSchema-instance" xsi:type="dcterms:W3CDTF">2026-07-13T12:46:14Z</dcterms:modified>
</cp:coreProperties>
</file>