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Horas Noturnas" sheetId="1" state="visible" r:id="rId1"/>
    <sheet xmlns:r="http://schemas.openxmlformats.org/officeDocument/2006/relationships" name="Resumo Gerencial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,##0.00"/>
    <numFmt numFmtId="165" formatCode="DD/MM/AAAA"/>
    <numFmt numFmtId="166" formatCode="HH:MM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3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2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2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4" fillId="4" borderId="1" pivotButton="0" quotePrefix="0" xfId="0"/>
    <xf numFmtId="0" fontId="0" fillId="4" borderId="1" pivotButton="0" quotePrefix="0" xfId="0"/>
    <xf numFmtId="0" fontId="4" fillId="5" borderId="1" pivotButton="0" quotePrefix="0" xfId="0"/>
    <xf numFmtId="0" fontId="0" fillId="5" borderId="1" pivotButton="0" quotePrefix="0" xfId="0"/>
    <xf numFmtId="164" fontId="4" fillId="4" borderId="1" pivotButton="0" quotePrefix="0" xfId="0"/>
    <xf numFmtId="2" fontId="4" fillId="5" borderId="1" pivotButton="0" quotePrefix="0" xfId="0"/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2" fontId="2" fillId="6" borderId="1" applyAlignment="1" pivotButton="0" quotePrefix="0" xfId="0">
      <alignment horizontal="center" vertical="center"/>
    </xf>
    <xf numFmtId="164" fontId="2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0" fillId="0" borderId="1" pivotButton="0" quotePrefix="0" xfId="0"/>
    <xf numFmtId="164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0" fillId="0" borderId="4" pivotButton="0" quotePrefix="0" xfId="0"/>
    <xf numFmtId="164" fontId="4" fillId="4" borderId="1" pivotButton="0" quotePrefix="0" xfId="0"/>
    <xf numFmtId="164" fontId="2" fillId="6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Horas Noturnas por Funcionário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Gerencial'!B11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 Gerencial'!$A$12:$A$19</f>
            </numRef>
          </cat>
          <val>
            <numRef>
              <f>'Resumo Gerencial'!$B$12:$B$19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Funcionário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Adicional Noturno Pago por Funcionário</a:t>
            </a:r>
          </a:p>
        </rich>
      </tx>
    </title>
    <plotArea>
      <pieChart>
        <varyColors val="1"/>
        <ser>
          <idx val="0"/>
          <order val="0"/>
          <tx>
            <strRef>
              <f>'Resumo Gerencial'!C11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 Gerencial'!$A$12:$A$19</f>
            </numRef>
          </cat>
          <val>
            <numRef>
              <f>'Resumo Gerencial'!$C$12:$C$19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22" customWidth="1" min="3" max="3"/>
    <col width="18" customWidth="1" min="4" max="4"/>
    <col width="12" customWidth="1" min="5" max="5"/>
    <col width="10" customWidth="1" min="6" max="6"/>
    <col width="10" customWidth="1" min="7" max="7"/>
    <col width="14" customWidth="1" min="8" max="8"/>
    <col width="16" customWidth="1" min="9" max="9"/>
    <col width="16" customWidth="1" min="10" max="10"/>
    <col width="14" customWidth="1" min="11" max="11"/>
    <col width="18" customWidth="1" min="12" max="12"/>
    <col width="14" customWidth="1" min="13" max="13"/>
    <col width="12" customWidth="1" min="14" max="14"/>
    <col width="24" customWidth="1" min="16" max="16"/>
    <col width="16" customWidth="1" min="17" max="17"/>
  </cols>
  <sheetData>
    <row r="1" ht="28" customHeight="1">
      <c r="A1" s="1" t="inlineStr">
        <is>
          <t>CONTROLE DE HORAS NOTURNAS - ADICIONAL NOTURNO (CLT)</t>
        </is>
      </c>
      <c r="P1" s="2" t="inlineStr">
        <is>
          <t>Cargo</t>
        </is>
      </c>
      <c r="Q1" s="2" t="inlineStr">
        <is>
          <t>Valor Hora (R$)</t>
        </is>
      </c>
    </row>
    <row r="2">
      <c r="A2" s="3" t="inlineStr">
        <is>
          <t>Nº</t>
        </is>
      </c>
      <c r="B2" s="3" t="inlineStr">
        <is>
          <t>Funcionário</t>
        </is>
      </c>
      <c r="C2" s="3" t="inlineStr">
        <is>
          <t>Cargo</t>
        </is>
      </c>
      <c r="D2" s="3" t="inlineStr">
        <is>
          <t>Cidade</t>
        </is>
      </c>
      <c r="E2" s="3" t="inlineStr">
        <is>
          <t>Data</t>
        </is>
      </c>
      <c r="F2" s="3" t="inlineStr">
        <is>
          <t>Entrada</t>
        </is>
      </c>
      <c r="G2" s="3" t="inlineStr">
        <is>
          <t>Saída</t>
        </is>
      </c>
      <c r="H2" s="3" t="inlineStr">
        <is>
          <t>Horas Trabalhadas</t>
        </is>
      </c>
      <c r="I2" s="3" t="inlineStr">
        <is>
          <t>Horas Noturnas (22h-05h)</t>
        </is>
      </c>
      <c r="J2" s="3" t="inlineStr">
        <is>
          <t>Valor Hora Normal (R$)</t>
        </is>
      </c>
      <c r="K2" s="3" t="inlineStr">
        <is>
          <t>Adicional Noturno (%)</t>
        </is>
      </c>
      <c r="L2" s="3" t="inlineStr">
        <is>
          <t>Valor Adicional Noturno (R$)</t>
        </is>
      </c>
      <c r="M2" s="3" t="inlineStr">
        <is>
          <t>Total do Dia (R$)</t>
        </is>
      </c>
      <c r="N2" s="3" t="inlineStr">
        <is>
          <t>Status</t>
        </is>
      </c>
      <c r="P2" s="4" t="inlineStr">
        <is>
          <t>Enfermeiro</t>
        </is>
      </c>
      <c r="Q2" s="37" t="n">
        <v>25</v>
      </c>
    </row>
    <row r="3">
      <c r="A3" s="6" t="n">
        <v>1</v>
      </c>
      <c r="B3" s="7" t="inlineStr">
        <is>
          <t>João Silva</t>
        </is>
      </c>
      <c r="C3" s="7" t="inlineStr">
        <is>
          <t>Enfermeiro</t>
        </is>
      </c>
      <c r="D3" s="7" t="inlineStr">
        <is>
          <t>São Paulo</t>
        </is>
      </c>
      <c r="E3" s="8" t="n">
        <v>46209</v>
      </c>
      <c r="F3" s="9" t="n">
        <v>0.9166666666666666</v>
      </c>
      <c r="G3" s="9" t="n">
        <v>0.25</v>
      </c>
      <c r="H3" s="10">
        <f>IF(G3&gt;=F3,(G3-F3)*24,(G3+1-F3)*24)</f>
        <v/>
      </c>
      <c r="I3" s="11" t="n">
        <v>7</v>
      </c>
      <c r="J3" s="38">
        <f>IFERROR(VLOOKUP(C3,$P$2:$Q$9,2,FALSE),0)</f>
        <v/>
      </c>
      <c r="K3" s="13" t="n">
        <v>0.2</v>
      </c>
      <c r="L3" s="38">
        <f>I3*J3*K3</f>
        <v/>
      </c>
      <c r="M3" s="38">
        <f>(H3*J3)+L3</f>
        <v/>
      </c>
      <c r="N3" s="6">
        <f>IF(I3&gt;6,"Atenção","Normal")</f>
        <v/>
      </c>
      <c r="P3" s="4" t="inlineStr">
        <is>
          <t>Segurança</t>
        </is>
      </c>
      <c r="Q3" s="37" t="n">
        <v>15</v>
      </c>
    </row>
    <row r="4">
      <c r="A4" s="14" t="n">
        <v>2</v>
      </c>
      <c r="B4" s="15" t="inlineStr">
        <is>
          <t>Maria Oliveira</t>
        </is>
      </c>
      <c r="C4" s="15" t="inlineStr">
        <is>
          <t>Recepcionista</t>
        </is>
      </c>
      <c r="D4" s="15" t="inlineStr">
        <is>
          <t>Rio de Janeiro</t>
        </is>
      </c>
      <c r="E4" s="16" t="n">
        <v>46209</v>
      </c>
      <c r="F4" s="17" t="n">
        <v>0.9583333333333334</v>
      </c>
      <c r="G4" s="17" t="n">
        <v>0.2916666666666667</v>
      </c>
      <c r="H4" s="18">
        <f>IF(G4&gt;=F4,(G4-F4)*24,(G4+1-F4)*24)</f>
        <v/>
      </c>
      <c r="I4" s="11" t="n">
        <v>6</v>
      </c>
      <c r="J4" s="39">
        <f>IFERROR(VLOOKUP(C4,$P$2:$Q$9,2,FALSE),0)</f>
        <v/>
      </c>
      <c r="K4" s="13" t="n">
        <v>0.2</v>
      </c>
      <c r="L4" s="39">
        <f>I4*J4*K4</f>
        <v/>
      </c>
      <c r="M4" s="39">
        <f>(H4*J4)+L4</f>
        <v/>
      </c>
      <c r="N4" s="14">
        <f>IF(I4&gt;6,"Atenção","Normal")</f>
        <v/>
      </c>
      <c r="P4" s="4" t="inlineStr">
        <is>
          <t>Operador de Produção</t>
        </is>
      </c>
      <c r="Q4" s="37" t="n">
        <v>18.5</v>
      </c>
    </row>
    <row r="5">
      <c r="A5" s="6" t="n">
        <v>3</v>
      </c>
      <c r="B5" s="7" t="inlineStr">
        <is>
          <t>Pedro Santos</t>
        </is>
      </c>
      <c r="C5" s="7" t="inlineStr">
        <is>
          <t>Segurança</t>
        </is>
      </c>
      <c r="D5" s="7" t="inlineStr">
        <is>
          <t>Belo Horizonte</t>
        </is>
      </c>
      <c r="E5" s="8" t="n">
        <v>46210</v>
      </c>
      <c r="F5" s="9" t="n">
        <v>0.9166666666666666</v>
      </c>
      <c r="G5" s="9" t="n">
        <v>0.25</v>
      </c>
      <c r="H5" s="10">
        <f>IF(G5&gt;=F5,(G5-F5)*24,(G5+1-F5)*24)</f>
        <v/>
      </c>
      <c r="I5" s="11" t="n">
        <v>7</v>
      </c>
      <c r="J5" s="38">
        <f>IFERROR(VLOOKUP(C5,$P$2:$Q$9,2,FALSE),0)</f>
        <v/>
      </c>
      <c r="K5" s="13" t="n">
        <v>0.2</v>
      </c>
      <c r="L5" s="38">
        <f>I5*J5*K5</f>
        <v/>
      </c>
      <c r="M5" s="38">
        <f>(H5*J5)+L5</f>
        <v/>
      </c>
      <c r="N5" s="6">
        <f>IF(I5&gt;6,"Atenção","Normal")</f>
        <v/>
      </c>
      <c r="P5" s="4" t="inlineStr">
        <is>
          <t>Motorista</t>
        </is>
      </c>
      <c r="Q5" s="37" t="n">
        <v>20</v>
      </c>
    </row>
    <row r="6">
      <c r="A6" s="14" t="n">
        <v>4</v>
      </c>
      <c r="B6" s="15" t="inlineStr">
        <is>
          <t>Ana Souza</t>
        </is>
      </c>
      <c r="C6" s="15" t="inlineStr">
        <is>
          <t>Técnico de Manutenção</t>
        </is>
      </c>
      <c r="D6" s="15" t="inlineStr">
        <is>
          <t>Curitiba</t>
        </is>
      </c>
      <c r="E6" s="16" t="n">
        <v>46210</v>
      </c>
      <c r="F6" s="17" t="n">
        <v>0.875</v>
      </c>
      <c r="G6" s="17" t="n">
        <v>0.2083333333333333</v>
      </c>
      <c r="H6" s="18">
        <f>IF(G6&gt;=F6,(G6-F6)*24,(G6+1-F6)*24)</f>
        <v/>
      </c>
      <c r="I6" s="11" t="n">
        <v>7</v>
      </c>
      <c r="J6" s="39">
        <f>IFERROR(VLOOKUP(C6,$P$2:$Q$9,2,FALSE),0)</f>
        <v/>
      </c>
      <c r="K6" s="13" t="n">
        <v>0.2</v>
      </c>
      <c r="L6" s="39">
        <f>I6*J6*K6</f>
        <v/>
      </c>
      <c r="M6" s="39">
        <f>(H6*J6)+L6</f>
        <v/>
      </c>
      <c r="N6" s="14">
        <f>IF(I6&gt;6,"Atenção","Normal")</f>
        <v/>
      </c>
      <c r="P6" s="4" t="inlineStr">
        <is>
          <t>Recepcionista</t>
        </is>
      </c>
      <c r="Q6" s="37" t="n">
        <v>14</v>
      </c>
    </row>
    <row r="7">
      <c r="A7" s="6" t="n">
        <v>5</v>
      </c>
      <c r="B7" s="7" t="inlineStr">
        <is>
          <t>Carlos Pereira</t>
        </is>
      </c>
      <c r="C7" s="7" t="inlineStr">
        <is>
          <t>Motorista</t>
        </is>
      </c>
      <c r="D7" s="7" t="inlineStr">
        <is>
          <t>Porto Alegre</t>
        </is>
      </c>
      <c r="E7" s="8" t="n">
        <v>46211</v>
      </c>
      <c r="F7" s="9" t="n">
        <v>0.9375</v>
      </c>
      <c r="G7" s="9" t="n">
        <v>0.2708333333333333</v>
      </c>
      <c r="H7" s="10">
        <f>IF(G7&gt;=F7,(G7-F7)*24,(G7+1-F7)*24)</f>
        <v/>
      </c>
      <c r="I7" s="11" t="n">
        <v>6.5</v>
      </c>
      <c r="J7" s="38">
        <f>IFERROR(VLOOKUP(C7,$P$2:$Q$9,2,FALSE),0)</f>
        <v/>
      </c>
      <c r="K7" s="13" t="n">
        <v>0.2</v>
      </c>
      <c r="L7" s="38">
        <f>I7*J7*K7</f>
        <v/>
      </c>
      <c r="M7" s="38">
        <f>(H7*J7)+L7</f>
        <v/>
      </c>
      <c r="N7" s="6">
        <f>IF(I7&gt;6,"Atenção","Normal")</f>
        <v/>
      </c>
      <c r="P7" s="4" t="inlineStr">
        <is>
          <t>Técnico de Manutenção</t>
        </is>
      </c>
      <c r="Q7" s="37" t="n">
        <v>22</v>
      </c>
    </row>
    <row r="8">
      <c r="A8" s="14" t="n">
        <v>6</v>
      </c>
      <c r="B8" s="15" t="inlineStr">
        <is>
          <t>Juliana Costa</t>
        </is>
      </c>
      <c r="C8" s="15" t="inlineStr">
        <is>
          <t>Analista de Sistemas</t>
        </is>
      </c>
      <c r="D8" s="15" t="inlineStr">
        <is>
          <t>Salvador</t>
        </is>
      </c>
      <c r="E8" s="16" t="n">
        <v>46211</v>
      </c>
      <c r="F8" s="17" t="n">
        <v>0.9583333333333334</v>
      </c>
      <c r="G8" s="17" t="n">
        <v>0.2916666666666667</v>
      </c>
      <c r="H8" s="18">
        <f>IF(G8&gt;=F8,(G8-F8)*24,(G8+1-F8)*24)</f>
        <v/>
      </c>
      <c r="I8" s="11" t="n">
        <v>6</v>
      </c>
      <c r="J8" s="39">
        <f>IFERROR(VLOOKUP(C8,$P$2:$Q$9,2,FALSE),0)</f>
        <v/>
      </c>
      <c r="K8" s="13" t="n">
        <v>0.2</v>
      </c>
      <c r="L8" s="39">
        <f>I8*J8*K8</f>
        <v/>
      </c>
      <c r="M8" s="39">
        <f>(H8*J8)+L8</f>
        <v/>
      </c>
      <c r="N8" s="14">
        <f>IF(I8&gt;6,"Atenção","Normal")</f>
        <v/>
      </c>
      <c r="P8" s="4" t="inlineStr">
        <is>
          <t>Vigilante</t>
        </is>
      </c>
      <c r="Q8" s="37" t="n">
        <v>15.5</v>
      </c>
    </row>
    <row r="9">
      <c r="A9" s="6" t="n">
        <v>7</v>
      </c>
      <c r="B9" s="7" t="inlineStr">
        <is>
          <t>Rafael Almeida</t>
        </is>
      </c>
      <c r="C9" s="7" t="inlineStr">
        <is>
          <t>Vigilante</t>
        </is>
      </c>
      <c r="D9" s="7" t="inlineStr">
        <is>
          <t>Recife</t>
        </is>
      </c>
      <c r="E9" s="8" t="n">
        <v>46212</v>
      </c>
      <c r="F9" s="9" t="n">
        <v>0.9166666666666666</v>
      </c>
      <c r="G9" s="9" t="n">
        <v>0.25</v>
      </c>
      <c r="H9" s="10">
        <f>IF(G9&gt;=F9,(G9-F9)*24,(G9+1-F9)*24)</f>
        <v/>
      </c>
      <c r="I9" s="11" t="n">
        <v>7</v>
      </c>
      <c r="J9" s="38">
        <f>IFERROR(VLOOKUP(C9,$P$2:$Q$9,2,FALSE),0)</f>
        <v/>
      </c>
      <c r="K9" s="13" t="n">
        <v>0.2</v>
      </c>
      <c r="L9" s="38">
        <f>I9*J9*K9</f>
        <v/>
      </c>
      <c r="M9" s="38">
        <f>(H9*J9)+L9</f>
        <v/>
      </c>
      <c r="N9" s="6">
        <f>IF(I9&gt;6,"Atenção","Normal")</f>
        <v/>
      </c>
      <c r="P9" s="4" t="inlineStr">
        <is>
          <t>Analista de Sistemas</t>
        </is>
      </c>
      <c r="Q9" s="37" t="n">
        <v>30</v>
      </c>
    </row>
    <row r="10">
      <c r="A10" s="14" t="n">
        <v>8</v>
      </c>
      <c r="B10" s="15" t="inlineStr">
        <is>
          <t>Camila Ferreira</t>
        </is>
      </c>
      <c r="C10" s="15" t="inlineStr">
        <is>
          <t>Operador de Produção</t>
        </is>
      </c>
      <c r="D10" s="15" t="inlineStr">
        <is>
          <t>Fortaleza</t>
        </is>
      </c>
      <c r="E10" s="16" t="n">
        <v>46212</v>
      </c>
      <c r="F10" s="17" t="n">
        <v>0.9166666666666666</v>
      </c>
      <c r="G10" s="17" t="n">
        <v>0.2083333333333333</v>
      </c>
      <c r="H10" s="18">
        <f>IF(G10&gt;=F10,(G10-F10)*24,(G10+1-F10)*24)</f>
        <v/>
      </c>
      <c r="I10" s="11" t="n">
        <v>7</v>
      </c>
      <c r="J10" s="39">
        <f>IFERROR(VLOOKUP(C10,$P$2:$Q$9,2,FALSE),0)</f>
        <v/>
      </c>
      <c r="K10" s="13" t="n">
        <v>0.2</v>
      </c>
      <c r="L10" s="39">
        <f>I10*J10*K10</f>
        <v/>
      </c>
      <c r="M10" s="39">
        <f>(H10*J10)+L10</f>
        <v/>
      </c>
      <c r="N10" s="14">
        <f>IF(I10&gt;6,"Atenção","Normal")</f>
        <v/>
      </c>
    </row>
    <row r="11">
      <c r="A11" s="6" t="n">
        <v>9</v>
      </c>
      <c r="B11" s="7" t="inlineStr">
        <is>
          <t>João Silva</t>
        </is>
      </c>
      <c r="C11" s="7" t="inlineStr">
        <is>
          <t>Enfermeiro</t>
        </is>
      </c>
      <c r="D11" s="7" t="inlineStr">
        <is>
          <t>São Paulo</t>
        </is>
      </c>
      <c r="E11" s="8" t="n">
        <v>46213</v>
      </c>
      <c r="F11" s="9" t="n">
        <v>0.9166666666666666</v>
      </c>
      <c r="G11" s="9" t="n">
        <v>0.25</v>
      </c>
      <c r="H11" s="10">
        <f>IF(G11&gt;=F11,(G11-F11)*24,(G11+1-F11)*24)</f>
        <v/>
      </c>
      <c r="I11" s="11" t="n">
        <v>7</v>
      </c>
      <c r="J11" s="38">
        <f>IFERROR(VLOOKUP(C11,$P$2:$Q$9,2,FALSE),0)</f>
        <v/>
      </c>
      <c r="K11" s="13" t="n">
        <v>0.2</v>
      </c>
      <c r="L11" s="38">
        <f>I11*J11*K11</f>
        <v/>
      </c>
      <c r="M11" s="38">
        <f>(H11*J11)+L11</f>
        <v/>
      </c>
      <c r="N11" s="6">
        <f>IF(I11&gt;6,"Atenção","Normal")</f>
        <v/>
      </c>
    </row>
    <row r="12">
      <c r="A12" s="14" t="n">
        <v>10</v>
      </c>
      <c r="B12" s="15" t="inlineStr">
        <is>
          <t>Maria Oliveira</t>
        </is>
      </c>
      <c r="C12" s="15" t="inlineStr">
        <is>
          <t>Recepcionista</t>
        </is>
      </c>
      <c r="D12" s="15" t="inlineStr">
        <is>
          <t>Rio de Janeiro</t>
        </is>
      </c>
      <c r="E12" s="16" t="n">
        <v>46213</v>
      </c>
      <c r="F12" s="17" t="n">
        <v>0.9583333333333334</v>
      </c>
      <c r="G12" s="17" t="n">
        <v>0.2916666666666667</v>
      </c>
      <c r="H12" s="18">
        <f>IF(G12&gt;=F12,(G12-F12)*24,(G12+1-F12)*24)</f>
        <v/>
      </c>
      <c r="I12" s="11" t="n">
        <v>6</v>
      </c>
      <c r="J12" s="39">
        <f>IFERROR(VLOOKUP(C12,$P$2:$Q$9,2,FALSE),0)</f>
        <v/>
      </c>
      <c r="K12" s="13" t="n">
        <v>0.2</v>
      </c>
      <c r="L12" s="39">
        <f>I12*J12*K12</f>
        <v/>
      </c>
      <c r="M12" s="39">
        <f>(H12*J12)+L12</f>
        <v/>
      </c>
      <c r="N12" s="14">
        <f>IF(I12&gt;6,"Atenção","Normal")</f>
        <v/>
      </c>
    </row>
    <row r="13">
      <c r="A13" s="20" t="n"/>
      <c r="B13" s="21" t="inlineStr">
        <is>
          <t>TOTAL</t>
        </is>
      </c>
      <c r="C13" s="20" t="n"/>
      <c r="D13" s="20" t="n"/>
      <c r="E13" s="20" t="n"/>
      <c r="F13" s="20" t="n"/>
      <c r="G13" s="20" t="n"/>
      <c r="H13" s="22">
        <f>SUM(H3:H12)</f>
        <v/>
      </c>
      <c r="I13" s="22">
        <f>SUM(I3:I12)</f>
        <v/>
      </c>
      <c r="J13" s="20" t="n"/>
      <c r="K13" s="20" t="n"/>
      <c r="L13" s="40">
        <f>SUM(L3:L12)</f>
        <v/>
      </c>
      <c r="M13" s="40">
        <f>SUM(M3:M12)</f>
        <v/>
      </c>
      <c r="N13" s="20" t="n"/>
    </row>
  </sheetData>
  <mergeCells count="1">
    <mergeCell ref="A1:N1"/>
  </mergeCells>
  <conditionalFormatting sqref="N3:N12">
    <cfRule type="expression" priority="1" dxfId="0" stopIfTrue="1">
      <formula>$N3="Atenção"</formula>
    </cfRule>
    <cfRule type="expression" priority="2" dxfId="1" stopIfTrue="1">
      <formula>$N3="Normal"</formula>
    </cfRule>
  </conditionalFormatting>
  <dataValidations count="1">
    <dataValidation sqref="N3:N12" showErrorMessage="1" showInputMessage="1" allowBlank="1" type="list">
      <formula1>"Normal,Atenção"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8" customWidth="1" min="4" max="4"/>
  </cols>
  <sheetData>
    <row r="1" ht="28" customHeight="1">
      <c r="A1" s="1" t="inlineStr">
        <is>
          <t>RESUMO GERENCIAL - HORAS NOTURNAS</t>
        </is>
      </c>
    </row>
    <row r="2"/>
    <row r="3">
      <c r="A3" s="24" t="inlineStr">
        <is>
          <t>Indicadores Gerais</t>
        </is>
      </c>
    </row>
    <row r="4">
      <c r="A4" s="25" t="inlineStr">
        <is>
          <t>Total de Funcionários</t>
        </is>
      </c>
      <c r="B4" s="41" t="n"/>
      <c r="C4" s="25">
        <f>COUNTA(A12:A19)</f>
        <v/>
      </c>
      <c r="D4" s="41" t="n"/>
    </row>
    <row r="5">
      <c r="A5" s="27" t="inlineStr">
        <is>
          <t>Total de Horas Noturnas</t>
        </is>
      </c>
      <c r="B5" s="41" t="n"/>
      <c r="C5" s="27">
        <f>'Registro Horas Noturnas'!I13</f>
        <v/>
      </c>
      <c r="D5" s="41" t="n"/>
    </row>
    <row r="6">
      <c r="A6" s="25" t="inlineStr">
        <is>
          <t>Total Adicional Noturno Pago (R$)</t>
        </is>
      </c>
      <c r="B6" s="41" t="n"/>
      <c r="C6" s="42">
        <f>'Registro Horas Noturnas'!L13</f>
        <v/>
      </c>
      <c r="D6" s="41" t="n"/>
    </row>
    <row r="7">
      <c r="A7" s="27" t="inlineStr">
        <is>
          <t>Média de Horas Noturnas por Funcionário</t>
        </is>
      </c>
      <c r="B7" s="41" t="n"/>
      <c r="C7" s="30">
        <f>IFERROR(AVERAGE(B12:B19),0)</f>
        <v/>
      </c>
      <c r="D7" s="41" t="n"/>
    </row>
    <row r="8">
      <c r="A8" s="25" t="inlineStr">
        <is>
          <t>Funcionário com Mais Horas Noturnas</t>
        </is>
      </c>
      <c r="B8" s="41" t="n"/>
      <c r="C8" s="25">
        <f>IFERROR(INDEX(A12:A19,MATCH(MAX(B12:B19),B12:B19,0)),"")</f>
        <v/>
      </c>
      <c r="D8" s="41" t="n"/>
    </row>
    <row r="9"/>
    <row r="10">
      <c r="A10" s="24" t="inlineStr">
        <is>
          <t>Detalhamento por Funcionário</t>
        </is>
      </c>
    </row>
    <row r="11">
      <c r="A11" s="3" t="inlineStr">
        <is>
          <t>Funcionário</t>
        </is>
      </c>
      <c r="B11" s="3" t="inlineStr">
        <is>
          <t>Total Horas Noturnas</t>
        </is>
      </c>
      <c r="C11" s="3" t="inlineStr">
        <is>
          <t>Total Adicional Noturno (R$)</t>
        </is>
      </c>
      <c r="D11" s="3" t="inlineStr">
        <is>
          <t>Total Geral (R$)</t>
        </is>
      </c>
    </row>
    <row r="12">
      <c r="A12" s="31" t="inlineStr">
        <is>
          <t>João Silva</t>
        </is>
      </c>
      <c r="B12" s="10">
        <f>SUMIF('Registro Horas Noturnas'!$B$3:$B$12,A12,'Registro Horas Noturnas'!$I$3:$I$12)</f>
        <v/>
      </c>
      <c r="C12" s="38">
        <f>SUMIF('Registro Horas Noturnas'!$B$3:$B$12,A12,'Registro Horas Noturnas'!$L$3:$L$12)</f>
        <v/>
      </c>
      <c r="D12" s="38">
        <f>SUMIF('Registro Horas Noturnas'!$B$3:$B$12,A12,'Registro Horas Noturnas'!$M$3:$M$12)</f>
        <v/>
      </c>
    </row>
    <row r="13">
      <c r="A13" s="32" t="inlineStr">
        <is>
          <t>Maria Oliveira</t>
        </is>
      </c>
      <c r="B13" s="18">
        <f>SUMIF('Registro Horas Noturnas'!$B$3:$B$12,A13,'Registro Horas Noturnas'!$I$3:$I$12)</f>
        <v/>
      </c>
      <c r="C13" s="39">
        <f>SUMIF('Registro Horas Noturnas'!$B$3:$B$12,A13,'Registro Horas Noturnas'!$L$3:$L$12)</f>
        <v/>
      </c>
      <c r="D13" s="39">
        <f>SUMIF('Registro Horas Noturnas'!$B$3:$B$12,A13,'Registro Horas Noturnas'!$M$3:$M$12)</f>
        <v/>
      </c>
    </row>
    <row r="14">
      <c r="A14" s="31" t="inlineStr">
        <is>
          <t>Pedro Santos</t>
        </is>
      </c>
      <c r="B14" s="10">
        <f>SUMIF('Registro Horas Noturnas'!$B$3:$B$12,A14,'Registro Horas Noturnas'!$I$3:$I$12)</f>
        <v/>
      </c>
      <c r="C14" s="38">
        <f>SUMIF('Registro Horas Noturnas'!$B$3:$B$12,A14,'Registro Horas Noturnas'!$L$3:$L$12)</f>
        <v/>
      </c>
      <c r="D14" s="38">
        <f>SUMIF('Registro Horas Noturnas'!$B$3:$B$12,A14,'Registro Horas Noturnas'!$M$3:$M$12)</f>
        <v/>
      </c>
    </row>
    <row r="15">
      <c r="A15" s="32" t="inlineStr">
        <is>
          <t>Ana Souza</t>
        </is>
      </c>
      <c r="B15" s="18">
        <f>SUMIF('Registro Horas Noturnas'!$B$3:$B$12,A15,'Registro Horas Noturnas'!$I$3:$I$12)</f>
        <v/>
      </c>
      <c r="C15" s="39">
        <f>SUMIF('Registro Horas Noturnas'!$B$3:$B$12,A15,'Registro Horas Noturnas'!$L$3:$L$12)</f>
        <v/>
      </c>
      <c r="D15" s="39">
        <f>SUMIF('Registro Horas Noturnas'!$B$3:$B$12,A15,'Registro Horas Noturnas'!$M$3:$M$12)</f>
        <v/>
      </c>
    </row>
    <row r="16">
      <c r="A16" s="31" t="inlineStr">
        <is>
          <t>Carlos Pereira</t>
        </is>
      </c>
      <c r="B16" s="10">
        <f>SUMIF('Registro Horas Noturnas'!$B$3:$B$12,A16,'Registro Horas Noturnas'!$I$3:$I$12)</f>
        <v/>
      </c>
      <c r="C16" s="38">
        <f>SUMIF('Registro Horas Noturnas'!$B$3:$B$12,A16,'Registro Horas Noturnas'!$L$3:$L$12)</f>
        <v/>
      </c>
      <c r="D16" s="38">
        <f>SUMIF('Registro Horas Noturnas'!$B$3:$B$12,A16,'Registro Horas Noturnas'!$M$3:$M$12)</f>
        <v/>
      </c>
    </row>
    <row r="17">
      <c r="A17" s="32" t="inlineStr">
        <is>
          <t>Juliana Costa</t>
        </is>
      </c>
      <c r="B17" s="18">
        <f>SUMIF('Registro Horas Noturnas'!$B$3:$B$12,A17,'Registro Horas Noturnas'!$I$3:$I$12)</f>
        <v/>
      </c>
      <c r="C17" s="39">
        <f>SUMIF('Registro Horas Noturnas'!$B$3:$B$12,A17,'Registro Horas Noturnas'!$L$3:$L$12)</f>
        <v/>
      </c>
      <c r="D17" s="39">
        <f>SUMIF('Registro Horas Noturnas'!$B$3:$B$12,A17,'Registro Horas Noturnas'!$M$3:$M$12)</f>
        <v/>
      </c>
    </row>
    <row r="18">
      <c r="A18" s="31" t="inlineStr">
        <is>
          <t>Rafael Almeida</t>
        </is>
      </c>
      <c r="B18" s="10">
        <f>SUMIF('Registro Horas Noturnas'!$B$3:$B$12,A18,'Registro Horas Noturnas'!$I$3:$I$12)</f>
        <v/>
      </c>
      <c r="C18" s="38">
        <f>SUMIF('Registro Horas Noturnas'!$B$3:$B$12,A18,'Registro Horas Noturnas'!$L$3:$L$12)</f>
        <v/>
      </c>
      <c r="D18" s="38">
        <f>SUMIF('Registro Horas Noturnas'!$B$3:$B$12,A18,'Registro Horas Noturnas'!$M$3:$M$12)</f>
        <v/>
      </c>
    </row>
    <row r="19">
      <c r="A19" s="32" t="inlineStr">
        <is>
          <t>Camila Ferreira</t>
        </is>
      </c>
      <c r="B19" s="18">
        <f>SUMIF('Registro Horas Noturnas'!$B$3:$B$12,A19,'Registro Horas Noturnas'!$I$3:$I$12)</f>
        <v/>
      </c>
      <c r="C19" s="39">
        <f>SUMIF('Registro Horas Noturnas'!$B$3:$B$12,A19,'Registro Horas Noturnas'!$L$3:$L$12)</f>
        <v/>
      </c>
      <c r="D19" s="39">
        <f>SUMIF('Registro Horas Noturnas'!$B$3:$B$12,A19,'Registro Horas Noturnas'!$M$3:$M$12)</f>
        <v/>
      </c>
    </row>
    <row r="20">
      <c r="A20" s="21" t="inlineStr">
        <is>
          <t>TOTAL</t>
        </is>
      </c>
      <c r="B20" s="33">
        <f>SUM(B12:B19)</f>
        <v/>
      </c>
      <c r="C20" s="43">
        <f>SUM(C12:C19)</f>
        <v/>
      </c>
      <c r="D20" s="43">
        <f>SUM(D12:D19)</f>
        <v/>
      </c>
    </row>
  </sheetData>
  <mergeCells count="13">
    <mergeCell ref="A1:E1"/>
    <mergeCell ref="A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10:D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 ht="28" customHeight="1">
      <c r="A1" s="1" t="inlineStr">
        <is>
          <t>INSTRUÇÕES DE USO - CONTROLE DE HORAS NOTURNAS</t>
        </is>
      </c>
    </row>
    <row r="2"/>
    <row r="3" ht="48" customHeight="1">
      <c r="A3" s="35" t="inlineStr">
        <is>
          <t>Sheet: Registro Horas Noturnas</t>
        </is>
      </c>
      <c r="B3" s="36" t="inlineStr">
        <is>
          <t>Contém o registro diário de entrada e saída de cada funcionário. As colunas em amarelo (Horas Noturnas e Adicional Noturno %) são de preenchimento manual. As demais colunas são calculadas automaticamente por fórmulas.</t>
        </is>
      </c>
    </row>
    <row r="4" ht="48" customHeight="1">
      <c r="A4" s="35" t="inlineStr">
        <is>
          <t>Horas Trabalhadas</t>
        </is>
      </c>
      <c r="B4" s="36" t="inlineStr">
        <is>
          <t>Calculada automaticamente considerando jornadas que atravessam a meia-noite (fórmula compara Entrada e Saída e ajusta para o dia seguinte quando necessário).</t>
        </is>
      </c>
    </row>
    <row r="5" ht="48" customHeight="1">
      <c r="A5" s="35" t="inlineStr">
        <is>
          <t>Horas Noturnas (22h-05h)</t>
        </is>
      </c>
      <c r="B5" s="36" t="inlineStr">
        <is>
          <t>Segundo a CLT (Art. 73), considera-se horário noturno o período entre 22h e 5h. Informe manualmente o total de horas trabalhadas nesse intervalo.</t>
        </is>
      </c>
    </row>
    <row r="6" ht="48" customHeight="1">
      <c r="A6" s="35" t="inlineStr">
        <is>
          <t>Valor Hora Normal</t>
        </is>
      </c>
      <c r="B6" s="36" t="inlineStr">
        <is>
          <t>Buscado automaticamente na tabela de referência (colunas P:Q) por meio da função VLOOKUP, de acordo com o cargo do funcionário.</t>
        </is>
      </c>
    </row>
    <row r="7" ht="48" customHeight="1">
      <c r="A7" s="35" t="inlineStr">
        <is>
          <t>Adicional Noturno (%)</t>
        </is>
      </c>
      <c r="B7" s="36" t="inlineStr">
        <is>
          <t>O adicional noturno mínimo previsto em lei é de 20% sobre o valor da hora normal. Pode ser ajustado conforme convenção coletiva da categoria.</t>
        </is>
      </c>
    </row>
    <row r="8" ht="48" customHeight="1">
      <c r="A8" s="35" t="inlineStr">
        <is>
          <t>Hora Noturna Reduzida</t>
        </is>
      </c>
      <c r="B8" s="36" t="inlineStr">
        <is>
          <t>Atenção: para efeitos de cálculo, cada hora noturna trabalhada equivale a 52 minutos e 30 segundos (hora reduzida). Este arquivo não aplica a redução automaticamente; ajuste manualmente se sua empresa adotar essa regra.</t>
        </is>
      </c>
    </row>
    <row r="9" ht="48" customHeight="1">
      <c r="A9" s="35" t="inlineStr">
        <is>
          <t>Status</t>
        </is>
      </c>
      <c r="B9" s="36" t="inlineStr">
        <is>
          <t>Sinaliza automaticamente 'Atenção' quando o funcionário ultrapassa 6 horas noturnas no dia, servindo de alerta para controle de jornada.</t>
        </is>
      </c>
    </row>
    <row r="10" ht="48" customHeight="1">
      <c r="A10" s="35" t="inlineStr">
        <is>
          <t>Sheet: Resumo Gerencial</t>
        </is>
      </c>
      <c r="B10" s="36" t="inlineStr">
        <is>
          <t>Apresenta indicadores consolidados (totais, médias e destaques) e o detalhamento por funcionário, com gráficos de barras e pizza gerados a partir das fórmulas SUMIF.</t>
        </is>
      </c>
    </row>
    <row r="11" ht="48" customHeight="1">
      <c r="A11" s="35" t="inlineStr">
        <is>
          <t>Fórmulas utilizadas</t>
        </is>
      </c>
      <c r="B11" s="36" t="inlineStr">
        <is>
          <t>SUM, IF, IFERROR, VLOOKUP, SUMIF, COUNTA, AVERAGE, INDEX e MATCH, garantindo atualização automática dos valores ao alterar os dados de entrada.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2026-07-21T13:01:15Z</dcterms:created>
  <dcterms:modified xmlns:dcterms="http://purl.org/dc/terms/" xmlns:xsi="http://www.w3.org/2001/XMLSchema-instance" xsi:type="dcterms:W3CDTF">2026-07-21T13:01:15Z</dcterms:modified>
</cp:coreProperties>
</file>