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'Orçamentos'!$A$5:$T$105</definedName>
    <definedName name="_xlnm.Print_Area" localSheetId="0">'Orçamentos'!$A$1:$T$17</definedName>
    <definedName name="_xlnm.Print_Area" localSheetId="1">'Resumo'!$A$1:$S$55</definedName>
    <definedName name="_xlnm.Print_Area" localSheetId="2">'Instruções'!$A$1:$B$13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.##0,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0F766E"/>
      <sz val="10"/>
    </font>
    <font>
      <name val="Calibri"/>
      <b val="1"/>
      <color rgb="000F766E"/>
      <sz val="12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7" borderId="0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9" fontId="6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0" fontId="4" fillId="6" borderId="1" pivotButton="0" quotePrefix="0" xfId="0"/>
    <xf numFmtId="0" fontId="4" fillId="5" borderId="1" pivotButton="0" quotePrefix="0" xfId="0"/>
    <xf numFmtId="165" fontId="4" fillId="5" borderId="1" pivotButton="0" quotePrefix="0" xfId="0"/>
    <xf numFmtId="165" fontId="4" fillId="3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7" borderId="1" pivotButton="0" quotePrefix="0" xfId="0"/>
    <xf numFmtId="0" fontId="2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 shrinkToFit="1"/>
    </xf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7" borderId="0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right" vertical="center" wrapText="1"/>
    </xf>
    <xf numFmtId="165" fontId="6" fillId="5" borderId="1" applyAlignment="1" pivotButton="0" quotePrefix="0" xfId="0">
      <alignment horizontal="right" vertical="center" wrapText="1"/>
    </xf>
    <xf numFmtId="9" fontId="6" fillId="5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9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right" vertical="center" wrapText="1"/>
    </xf>
    <xf numFmtId="165" fontId="4" fillId="6" borderId="1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EF3C7"/>
        </patternFill>
      </fill>
    </dxf>
    <dxf>
      <font>
        <name val="Calibri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valor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'Resumo'!C16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'Resumo'!$A$17:$A$21</f>
            </numRef>
          </cat>
          <val>
            <numRef>
              <f>'Resumo'!$C$17:$C$21</f>
            </numRef>
          </val>
        </ser>
        <dLbls>
          <showPercent val="1"/>
        </dLbls>
        <firstSliceAng val="0"/>
        <holeSize val="10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orçado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'Resumo'!H16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'Resumo'!$F$17:$F$21</f>
            </numRef>
          </cat>
          <val>
            <numRef>
              <f>'Resumo'!$H$17:$H$21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Aprovado, negociação e previsão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'Resumo'!G23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'Resumo'!$F$24:$F$26</f>
            </numRef>
          </cat>
          <val>
            <numRef>
              <f>'Resumo'!$G$24:$G$26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T105"/>
  <sheetViews>
    <sheetView showGridLines="0" zoomScale="55" zoomScaleNormal="5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23" customWidth="1" min="4" max="4"/>
    <col width="18" customWidth="1" min="5" max="5"/>
    <col width="18" customWidth="1" min="6" max="6"/>
    <col width="20" customWidth="1" min="7" max="7"/>
    <col width="32" customWidth="1" min="8" max="8"/>
    <col width="16" customWidth="1" min="9" max="9"/>
    <col width="18" customWidth="1" min="10" max="10"/>
    <col width="18" customWidth="1" min="11" max="11"/>
    <col width="15" customWidth="1" min="12" max="12"/>
    <col width="22" customWidth="1" min="13" max="13"/>
    <col width="18" customWidth="1" min="14" max="14"/>
    <col width="16" customWidth="1" min="15" max="15"/>
    <col width="24.06" customWidth="1" min="16" max="16"/>
    <col width="25" customWidth="1" min="17" max="17"/>
    <col width="15" customWidth="1" min="18" max="18"/>
    <col width="18" customWidth="1" min="19" max="19"/>
    <col width="30" customWidth="1" min="20" max="20"/>
  </cols>
  <sheetData>
    <row r="1" ht="28" customHeight="1">
      <c r="A1" s="1" t="inlineStr">
        <is>
          <t>Controle de Orçamentos | acompanhe cada oportunidade</t>
        </is>
      </c>
    </row>
    <row r="2">
      <c r="A2" s="2" t="inlineStr">
        <is>
          <t>Preencha as células amarelas, atualize o status e acompanhe a previsão de faturamento na aba Resumo.</t>
        </is>
      </c>
    </row>
    <row r="3"/>
    <row r="4"/>
    <row r="5" ht="34" customHeight="1">
      <c r="A5" s="35" t="inlineStr">
        <is>
          <t>Nº Orçamento</t>
        </is>
      </c>
      <c r="B5" s="35" t="inlineStr">
        <is>
          <t>Data Emissão</t>
        </is>
      </c>
      <c r="C5" s="35" t="inlineStr">
        <is>
          <t>Validade Até</t>
        </is>
      </c>
      <c r="D5" s="35" t="inlineStr">
        <is>
          <t>Cliente</t>
        </is>
      </c>
      <c r="E5" s="35" t="inlineStr">
        <is>
          <t>CPF/CNPJ</t>
        </is>
      </c>
      <c r="F5" s="35" t="inlineStr">
        <is>
          <t>Cidade/UF</t>
        </is>
      </c>
      <c r="G5" s="35" t="inlineStr">
        <is>
          <t>Contato</t>
        </is>
      </c>
      <c r="H5" s="35" t="inlineStr">
        <is>
          <t>Descrição do Serviço</t>
        </is>
      </c>
      <c r="I5" s="35" t="inlineStr">
        <is>
          <t>Categoria</t>
        </is>
      </c>
      <c r="J5" s="35" t="inlineStr">
        <is>
          <t>Valor Produtos (R$)</t>
        </is>
      </c>
      <c r="K5" s="35" t="inlineStr">
        <is>
          <t>Valor Serviços (R$)</t>
        </is>
      </c>
      <c r="L5" s="35" t="inlineStr">
        <is>
          <t>Desconto (R$)</t>
        </is>
      </c>
      <c r="M5" s="35" t="inlineStr">
        <is>
          <t>Impostos Estimados (R$)</t>
        </is>
      </c>
      <c r="N5" s="35" t="inlineStr">
        <is>
          <t>Valor Total (R$)</t>
        </is>
      </c>
      <c r="O5" s="35" t="inlineStr">
        <is>
          <t>Status</t>
        </is>
      </c>
      <c r="P5" s="35" t="inlineStr">
        <is>
          <t>Probabilidade de Fechamento</t>
        </is>
      </c>
      <c r="Q5" s="35" t="inlineStr">
        <is>
          <t>Previsão de Faturamento (R$)</t>
        </is>
      </c>
      <c r="R5" s="35" t="inlineStr">
        <is>
          <t>Data de Retorno</t>
        </is>
      </c>
      <c r="S5" s="35" t="inlineStr">
        <is>
          <t>Responsável</t>
        </is>
      </c>
      <c r="T5" s="35" t="inlineStr">
        <is>
          <t>Observações</t>
        </is>
      </c>
    </row>
    <row r="6">
      <c r="A6" s="4" t="inlineStr">
        <is>
          <t>ORC-2026-001</t>
        </is>
      </c>
      <c r="B6" s="5" t="n">
        <v>46262</v>
      </c>
      <c r="C6" s="5" t="n">
        <v>46277</v>
      </c>
      <c r="D6" s="4" t="inlineStr">
        <is>
          <t>João Silva</t>
        </is>
      </c>
      <c r="E6" s="4" t="inlineStr">
        <is>
          <t>123.456.789-09</t>
        </is>
      </c>
      <c r="F6" s="4" t="inlineStr">
        <is>
          <t>São Paulo/SP</t>
        </is>
      </c>
      <c r="G6" s="4" t="inlineStr">
        <is>
          <t>(11) 99876-1001</t>
        </is>
      </c>
      <c r="H6" s="6" t="inlineStr">
        <is>
          <t>Consultoria financeira para fluxo de caixa</t>
        </is>
      </c>
      <c r="I6" s="4" t="inlineStr">
        <is>
          <t>Consultoria</t>
        </is>
      </c>
      <c r="J6" s="7" t="n">
        <v>0</v>
      </c>
      <c r="K6" s="7" t="n">
        <v>4500</v>
      </c>
      <c r="L6" s="7" t="n">
        <v>0</v>
      </c>
      <c r="M6" s="7" t="n">
        <v>350</v>
      </c>
      <c r="N6" s="8">
        <f>IF($A6="","",SUM($J6:$K6)-$L6+$M6)</f>
        <v/>
      </c>
      <c r="O6" s="9" t="inlineStr">
        <is>
          <t>Enviado</t>
        </is>
      </c>
      <c r="P6" s="10" t="n">
        <v>0.7</v>
      </c>
      <c r="Q6" s="8">
        <f>IF($A6="","",IF($O6="Aprovado",$N6,IF($O6="Enviado",$N6*$P6,0)))</f>
        <v/>
      </c>
      <c r="R6" s="5" t="n">
        <v>46275</v>
      </c>
      <c r="S6" s="9" t="inlineStr">
        <is>
          <t>Mariana Alves</t>
        </is>
      </c>
      <c r="T6" s="6" t="inlineStr">
        <is>
          <t>Aguardando reunião de alinhamento.</t>
        </is>
      </c>
    </row>
    <row r="7">
      <c r="A7" s="4" t="inlineStr">
        <is>
          <t>ORC-2026-002</t>
        </is>
      </c>
      <c r="B7" s="5" t="n">
        <v>46257</v>
      </c>
      <c r="C7" s="5" t="n">
        <v>46292</v>
      </c>
      <c r="D7" s="4" t="inlineStr">
        <is>
          <t>Maria Oliveira</t>
        </is>
      </c>
      <c r="E7" s="4" t="inlineStr">
        <is>
          <t>12.345.678/0001-10</t>
        </is>
      </c>
      <c r="F7" s="4" t="inlineStr">
        <is>
          <t>Rio de Janeiro/RJ</t>
        </is>
      </c>
      <c r="G7" s="4" t="inlineStr">
        <is>
          <t>(21) 99765-2002</t>
        </is>
      </c>
      <c r="H7" s="6" t="inlineStr">
        <is>
          <t>Criação de site institucional responsivo</t>
        </is>
      </c>
      <c r="I7" s="4" t="inlineStr">
        <is>
          <t>Projeto</t>
        </is>
      </c>
      <c r="J7" s="7" t="n">
        <v>1200</v>
      </c>
      <c r="K7" s="7" t="n">
        <v>7000</v>
      </c>
      <c r="L7" s="7" t="n">
        <v>0</v>
      </c>
      <c r="M7" s="7" t="n">
        <v>520</v>
      </c>
      <c r="N7" s="8">
        <f>IF($A7="","",SUM($J7:$K7)-$L7+$M7)</f>
        <v/>
      </c>
      <c r="O7" s="9" t="inlineStr">
        <is>
          <t>Aprovado</t>
        </is>
      </c>
      <c r="P7" s="10" t="n">
        <v>1</v>
      </c>
      <c r="Q7" s="8">
        <f>IF($A7="","",IF($O7="Aprovado",$N7,IF($O7="Enviado",$N7*$P7,0)))</f>
        <v/>
      </c>
      <c r="R7" s="5" t="n">
        <v>46274</v>
      </c>
      <c r="S7" s="9" t="inlineStr">
        <is>
          <t>Mariana Alves</t>
        </is>
      </c>
      <c r="T7" s="6" t="inlineStr">
        <is>
          <t>Contrato aprovado e aguardando início.</t>
        </is>
      </c>
    </row>
    <row r="8">
      <c r="A8" s="4" t="inlineStr">
        <is>
          <t>ORC-2026-003</t>
        </is>
      </c>
      <c r="B8" s="5" t="n">
        <v>46244</v>
      </c>
      <c r="C8" s="5" t="n">
        <v>46260</v>
      </c>
      <c r="D8" s="4" t="inlineStr">
        <is>
          <t>Pedro Santos</t>
        </is>
      </c>
      <c r="E8" s="4" t="inlineStr">
        <is>
          <t>987.654.321-00</t>
        </is>
      </c>
      <c r="F8" s="4" t="inlineStr">
        <is>
          <t>Belo Horizonte/MG</t>
        </is>
      </c>
      <c r="G8" s="4" t="inlineStr">
        <is>
          <t>(31) 99654-3003</t>
        </is>
      </c>
      <c r="H8" s="6" t="inlineStr">
        <is>
          <t>Manutenção técnica em equipamentos</t>
        </is>
      </c>
      <c r="I8" s="4" t="inlineStr">
        <is>
          <t>Manutenção</t>
        </is>
      </c>
      <c r="J8" s="7" t="n">
        <v>1200</v>
      </c>
      <c r="K8" s="7" t="n">
        <v>1000</v>
      </c>
      <c r="L8" s="7" t="n">
        <v>0</v>
      </c>
      <c r="M8" s="7" t="n">
        <v>140</v>
      </c>
      <c r="N8" s="8">
        <f>IF($A8="","",SUM($J8:$K8)-$L8+$M8)</f>
        <v/>
      </c>
      <c r="O8" s="9" t="inlineStr">
        <is>
          <t>Recusado</t>
        </is>
      </c>
      <c r="P8" s="10" t="n">
        <v>0</v>
      </c>
      <c r="Q8" s="8">
        <f>IF($A8="","",IF($O8="Aprovado",$N8,IF($O8="Enviado",$N8*$P8,0)))</f>
        <v/>
      </c>
      <c r="R8" s="5" t="n">
        <v>46257</v>
      </c>
      <c r="S8" s="9" t="inlineStr">
        <is>
          <t>Bruno Lima</t>
        </is>
      </c>
      <c r="T8" s="6" t="inlineStr">
        <is>
          <t>Cliente optou por outro fornecedor.</t>
        </is>
      </c>
    </row>
    <row r="9">
      <c r="A9" s="4" t="inlineStr">
        <is>
          <t>ORC-2026-004</t>
        </is>
      </c>
      <c r="B9" s="5" t="n">
        <v>46264</v>
      </c>
      <c r="C9" s="5" t="n">
        <v>46275</v>
      </c>
      <c r="D9" s="4" t="inlineStr">
        <is>
          <t>Ana Souza</t>
        </is>
      </c>
      <c r="E9" s="4" t="inlineStr">
        <is>
          <t>456.789.123-45</t>
        </is>
      </c>
      <c r="F9" s="4" t="inlineStr">
        <is>
          <t>Curitiba/PR</t>
        </is>
      </c>
      <c r="G9" s="4" t="inlineStr">
        <is>
          <t>(41) 99543-4004</t>
        </is>
      </c>
      <c r="H9" s="6" t="inlineStr">
        <is>
          <t>Projeto de interiores para escritório</t>
        </is>
      </c>
      <c r="I9" s="4" t="inlineStr">
        <is>
          <t>Projeto</t>
        </is>
      </c>
      <c r="J9" s="7" t="n">
        <v>2000</v>
      </c>
      <c r="K9" s="7" t="n">
        <v>10000</v>
      </c>
      <c r="L9" s="7" t="n">
        <v>0</v>
      </c>
      <c r="M9" s="7" t="n">
        <v>650</v>
      </c>
      <c r="N9" s="8">
        <f>IF($A9="","",SUM($J9:$K9)-$L9+$M9)</f>
        <v/>
      </c>
      <c r="O9" s="9" t="inlineStr">
        <is>
          <t>Enviado</t>
        </is>
      </c>
      <c r="P9" s="10" t="n">
        <v>0.8</v>
      </c>
      <c r="Q9" s="8">
        <f>IF($A9="","",IF($O9="Aprovado",$N9,IF($O9="Enviado",$N9*$P9,0)))</f>
        <v/>
      </c>
      <c r="R9" s="5" t="n">
        <v>46273</v>
      </c>
      <c r="S9" s="9" t="inlineStr">
        <is>
          <t>Camila Rocha</t>
        </is>
      </c>
      <c r="T9" s="6" t="inlineStr">
        <is>
          <t>Retorno combinado para esta semana.</t>
        </is>
      </c>
    </row>
    <row r="10">
      <c r="A10" s="4" t="inlineStr">
        <is>
          <t>ORC-2026-005</t>
        </is>
      </c>
      <c r="B10" s="5" t="n">
        <v>46254</v>
      </c>
      <c r="C10" s="5" t="n">
        <v>46302</v>
      </c>
      <c r="D10" s="4" t="inlineStr">
        <is>
          <t>Carlos Pereira</t>
        </is>
      </c>
      <c r="E10" s="4" t="inlineStr">
        <is>
          <t>23.456.789/0001-11</t>
        </is>
      </c>
      <c r="F10" s="4" t="inlineStr">
        <is>
          <t>Porto Alegre/RS</t>
        </is>
      </c>
      <c r="G10" s="4" t="inlineStr">
        <is>
          <t>(51) 99432-5005</t>
        </is>
      </c>
      <c r="H10" s="6" t="inlineStr">
        <is>
          <t>Fornecimento de equipamentos operacionais</t>
        </is>
      </c>
      <c r="I10" s="4" t="inlineStr">
        <is>
          <t>Produtos</t>
        </is>
      </c>
      <c r="J10" s="7" t="n">
        <v>16000</v>
      </c>
      <c r="K10" s="7" t="n">
        <v>2000</v>
      </c>
      <c r="L10" s="7" t="n">
        <v>0</v>
      </c>
      <c r="M10" s="7" t="n">
        <v>900</v>
      </c>
      <c r="N10" s="8">
        <f>IF($A10="","",SUM($J10:$K10)-$L10+$M10)</f>
        <v/>
      </c>
      <c r="O10" s="9" t="inlineStr">
        <is>
          <t>Aprovado</t>
        </is>
      </c>
      <c r="P10" s="10" t="n">
        <v>1</v>
      </c>
      <c r="Q10" s="8">
        <f>IF($A10="","",IF($O10="Aprovado",$N10,IF($O10="Enviado",$N10*$P10,0)))</f>
        <v/>
      </c>
      <c r="R10" s="5" t="n">
        <v>46276</v>
      </c>
      <c r="S10" s="9" t="inlineStr">
        <is>
          <t>Bruno Lima</t>
        </is>
      </c>
      <c r="T10" s="6" t="inlineStr">
        <is>
          <t>Pedido confirmado pelo cliente.</t>
        </is>
      </c>
    </row>
    <row r="11">
      <c r="A11" s="4" t="inlineStr">
        <is>
          <t>ORC-2026-006</t>
        </is>
      </c>
      <c r="B11" s="5" t="n">
        <v>46237</v>
      </c>
      <c r="C11" s="5" t="n">
        <v>46262</v>
      </c>
      <c r="D11" s="4" t="inlineStr">
        <is>
          <t>Juliana Costa</t>
        </is>
      </c>
      <c r="E11" s="4" t="inlineStr">
        <is>
          <t>321.654.987-12</t>
        </is>
      </c>
      <c r="F11" s="4" t="inlineStr">
        <is>
          <t>Salvador/BA</t>
        </is>
      </c>
      <c r="G11" s="4" t="inlineStr">
        <is>
          <t>(71) 99321-6006</t>
        </is>
      </c>
      <c r="H11" s="6" t="inlineStr">
        <is>
          <t>Consultoria de marketing digital</t>
        </is>
      </c>
      <c r="I11" s="4" t="inlineStr">
        <is>
          <t>Consultoria</t>
        </is>
      </c>
      <c r="J11" s="7" t="n">
        <v>0</v>
      </c>
      <c r="K11" s="7" t="n">
        <v>5000</v>
      </c>
      <c r="L11" s="7" t="n">
        <v>0</v>
      </c>
      <c r="M11" s="7" t="n">
        <v>480</v>
      </c>
      <c r="N11" s="8">
        <f>IF($A11="","",SUM($J11:$K11)-$L11+$M11)</f>
        <v/>
      </c>
      <c r="O11" s="9" t="inlineStr">
        <is>
          <t>Expirado</t>
        </is>
      </c>
      <c r="P11" s="10" t="n">
        <v>0</v>
      </c>
      <c r="Q11" s="8">
        <f>IF($A11="","",IF($O11="Aprovado",$N11,IF($O11="Enviado",$N11*$P11,0)))</f>
        <v/>
      </c>
      <c r="R11" s="5" t="n">
        <v>46260</v>
      </c>
      <c r="S11" s="9" t="inlineStr">
        <is>
          <t>Mariana Alves</t>
        </is>
      </c>
      <c r="T11" s="6" t="inlineStr">
        <is>
          <t>Validade encerrada sem aprovação.</t>
        </is>
      </c>
    </row>
    <row r="12">
      <c r="A12" s="4" t="inlineStr">
        <is>
          <t>ORC-2026-007</t>
        </is>
      </c>
      <c r="B12" s="5" t="n">
        <v>46266</v>
      </c>
      <c r="C12" s="5" t="n">
        <v>46278</v>
      </c>
      <c r="D12" s="4" t="inlineStr">
        <is>
          <t>Rafael Almeida</t>
        </is>
      </c>
      <c r="E12" s="4" t="inlineStr">
        <is>
          <t>34.567.890/0001-12</t>
        </is>
      </c>
      <c r="F12" s="4" t="inlineStr">
        <is>
          <t>Recife/PE</t>
        </is>
      </c>
      <c r="G12" s="4" t="inlineStr">
        <is>
          <t>(81) 99210-7007</t>
        </is>
      </c>
      <c r="H12" s="6" t="inlineStr">
        <is>
          <t>Implantação de sistema de gestão</t>
        </is>
      </c>
      <c r="I12" s="4" t="inlineStr">
        <is>
          <t>Serviços</t>
        </is>
      </c>
      <c r="J12" s="7" t="n">
        <v>5000</v>
      </c>
      <c r="K12" s="7" t="n">
        <v>16000</v>
      </c>
      <c r="L12" s="7" t="n">
        <v>0</v>
      </c>
      <c r="M12" s="7" t="n">
        <v>1750</v>
      </c>
      <c r="N12" s="8">
        <f>IF($A12="","",SUM($J12:$K12)-$L12+$M12)</f>
        <v/>
      </c>
      <c r="O12" s="9" t="inlineStr">
        <is>
          <t>Enviado</t>
        </is>
      </c>
      <c r="P12" s="10" t="n">
        <v>0.75</v>
      </c>
      <c r="Q12" s="8">
        <f>IF($A12="","",IF($O12="Aprovado",$N12,IF($O12="Enviado",$N12*$P12,0)))</f>
        <v/>
      </c>
      <c r="R12" s="5" t="n">
        <v>46276</v>
      </c>
      <c r="S12" s="9" t="inlineStr">
        <is>
          <t>Camila Rocha</t>
        </is>
      </c>
      <c r="T12" s="6" t="inlineStr">
        <is>
          <t>Em análise pela diretoria.</t>
        </is>
      </c>
    </row>
    <row r="13">
      <c r="A13" s="4" t="inlineStr">
        <is>
          <t>ORC-2026-008</t>
        </is>
      </c>
      <c r="B13" s="5" t="n">
        <v>46260</v>
      </c>
      <c r="C13" s="5" t="n">
        <v>46290</v>
      </c>
      <c r="D13" s="4" t="inlineStr">
        <is>
          <t>Camila Ferreira</t>
        </is>
      </c>
      <c r="E13" s="4" t="inlineStr">
        <is>
          <t>654.321.987-21</t>
        </is>
      </c>
      <c r="F13" s="4" t="inlineStr">
        <is>
          <t>Fortaleza/CE</t>
        </is>
      </c>
      <c r="G13" s="4" t="inlineStr">
        <is>
          <t>(85) 99109-8008</t>
        </is>
      </c>
      <c r="H13" s="6" t="inlineStr">
        <is>
          <t>Serviços contábeis mensais</t>
        </is>
      </c>
      <c r="I13" s="4" t="inlineStr">
        <is>
          <t>Serviços</t>
        </is>
      </c>
      <c r="J13" s="7" t="n">
        <v>0</v>
      </c>
      <c r="K13" s="7" t="n">
        <v>3600</v>
      </c>
      <c r="L13" s="7" t="n">
        <v>0</v>
      </c>
      <c r="M13" s="7" t="n">
        <v>360</v>
      </c>
      <c r="N13" s="8">
        <f>IF($A13="","",SUM($J13:$K13)-$L13+$M13)</f>
        <v/>
      </c>
      <c r="O13" s="9" t="inlineStr">
        <is>
          <t>Aprovado</t>
        </is>
      </c>
      <c r="P13" s="10" t="n">
        <v>1</v>
      </c>
      <c r="Q13" s="8">
        <f>IF($A13="","",IF($O13="Aprovado",$N13,IF($O13="Enviado",$N13*$P13,0)))</f>
        <v/>
      </c>
      <c r="R13" s="5" t="n">
        <v>46275</v>
      </c>
      <c r="S13" s="9" t="inlineStr">
        <is>
          <t>Bruno Lima</t>
        </is>
      </c>
      <c r="T13" s="6" t="inlineStr">
        <is>
          <t>Cliente recorrente confirmado.</t>
        </is>
      </c>
    </row>
    <row r="14">
      <c r="A14" s="4" t="inlineStr">
        <is>
          <t>ORC-2026-009</t>
        </is>
      </c>
      <c r="B14" s="5" t="n">
        <v>46270</v>
      </c>
      <c r="C14" s="5" t="n">
        <v>46286</v>
      </c>
      <c r="D14" s="4" t="inlineStr">
        <is>
          <t>Lucas Rodrigues</t>
        </is>
      </c>
      <c r="E14" s="4" t="inlineStr">
        <is>
          <t>45.678.901/0001-13</t>
        </is>
      </c>
      <c r="F14" s="4" t="inlineStr">
        <is>
          <t>Brasília/DF</t>
        </is>
      </c>
      <c r="G14" s="4" t="inlineStr">
        <is>
          <t>(61) 99098-9009</t>
        </is>
      </c>
      <c r="H14" s="6" t="inlineStr">
        <is>
          <t>Treinamento corporativo para equipe comercial</t>
        </is>
      </c>
      <c r="I14" s="4" t="inlineStr">
        <is>
          <t>Serviços</t>
        </is>
      </c>
      <c r="J14" s="7" t="n">
        <v>0</v>
      </c>
      <c r="K14" s="7" t="n">
        <v>7000</v>
      </c>
      <c r="L14" s="7" t="n">
        <v>0</v>
      </c>
      <c r="M14" s="7" t="n">
        <v>300</v>
      </c>
      <c r="N14" s="8">
        <f>IF($A14="","",SUM($J14:$K14)-$L14+$M14)</f>
        <v/>
      </c>
      <c r="O14" s="9" t="inlineStr">
        <is>
          <t>Em elaboração</t>
        </is>
      </c>
      <c r="P14" s="10" t="n">
        <v>0.4</v>
      </c>
      <c r="Q14" s="8">
        <f>IF($A14="","",IF($O14="Aprovado",$N14,IF($O14="Enviado",$N14*$P14,0)))</f>
        <v/>
      </c>
      <c r="R14" s="5" t="n">
        <v>46279</v>
      </c>
      <c r="S14" s="9" t="inlineStr">
        <is>
          <t>Mariana Alves</t>
        </is>
      </c>
      <c r="T14" s="6" t="inlineStr">
        <is>
          <t>Ajustar escopo antes do envio.</t>
        </is>
      </c>
    </row>
    <row r="15">
      <c r="A15" s="4" t="inlineStr">
        <is>
          <t>ORC-2026-010</t>
        </is>
      </c>
      <c r="B15" s="5" t="n">
        <v>46250</v>
      </c>
      <c r="C15" s="5" t="n">
        <v>46270</v>
      </c>
      <c r="D15" s="4" t="inlineStr">
        <is>
          <t>Fernanda Lima</t>
        </is>
      </c>
      <c r="E15" s="4" t="inlineStr">
        <is>
          <t>789.123.456-78</t>
        </is>
      </c>
      <c r="F15" s="4" t="inlineStr">
        <is>
          <t>Campinas/SP</t>
        </is>
      </c>
      <c r="G15" s="4" t="inlineStr">
        <is>
          <t>(19) 98987-1010</t>
        </is>
      </c>
      <c r="H15" s="6" t="inlineStr">
        <is>
          <t>Manutenção predial preventiva</t>
        </is>
      </c>
      <c r="I15" s="4" t="inlineStr">
        <is>
          <t>Manutenção</t>
        </is>
      </c>
      <c r="J15" s="7" t="n">
        <v>1500</v>
      </c>
      <c r="K15" s="7" t="n">
        <v>4200</v>
      </c>
      <c r="L15" s="7" t="n">
        <v>0</v>
      </c>
      <c r="M15" s="7" t="n">
        <v>425</v>
      </c>
      <c r="N15" s="8">
        <f>IF($A15="","",SUM($J15:$K15)-$L15+$M15)</f>
        <v/>
      </c>
      <c r="O15" s="9" t="inlineStr">
        <is>
          <t>Enviado</t>
        </is>
      </c>
      <c r="P15" s="10" t="n">
        <v>0.55</v>
      </c>
      <c r="Q15" s="8">
        <f>IF($A15="","",IF($O15="Aprovado",$N15,IF($O15="Enviado",$N15*$P15,0)))</f>
        <v/>
      </c>
      <c r="R15" s="5" t="n">
        <v>46271</v>
      </c>
      <c r="S15" s="9" t="inlineStr">
        <is>
          <t>Camila Rocha</t>
        </is>
      </c>
      <c r="T15" s="6" t="inlineStr">
        <is>
          <t>Vencido; realizar contato de retorno.</t>
        </is>
      </c>
    </row>
    <row r="16">
      <c r="A16" s="4" t="n"/>
      <c r="B16" s="5" t="n"/>
      <c r="C16" s="5" t="n"/>
      <c r="D16" s="4" t="n"/>
      <c r="E16" s="4" t="n"/>
      <c r="F16" s="4" t="n"/>
      <c r="G16" s="4" t="n"/>
      <c r="H16" s="6" t="n"/>
      <c r="I16" s="4" t="n"/>
      <c r="J16" s="7" t="n"/>
      <c r="K16" s="7" t="n"/>
      <c r="L16" s="7" t="n"/>
      <c r="M16" s="7" t="n"/>
      <c r="N16" s="8">
        <f>IF($A16="","",SUM($J16:$K16)-$L16+$M16)</f>
        <v/>
      </c>
      <c r="O16" s="9" t="n"/>
      <c r="P16" s="10" t="n"/>
      <c r="Q16" s="8">
        <f>IF($A16="","",IF($O16="Aprovado",$N16,IF($O16="Enviado",$N16*$P16,0)))</f>
        <v/>
      </c>
      <c r="R16" s="5" t="n"/>
      <c r="S16" s="9" t="n"/>
      <c r="T16" s="6" t="n"/>
    </row>
    <row r="17">
      <c r="A17" s="4" t="n"/>
      <c r="B17" s="5" t="n"/>
      <c r="C17" s="5" t="n"/>
      <c r="D17" s="4" t="n"/>
      <c r="E17" s="4" t="n"/>
      <c r="F17" s="4" t="n"/>
      <c r="G17" s="4" t="n"/>
      <c r="H17" s="6" t="n"/>
      <c r="I17" s="4" t="n"/>
      <c r="J17" s="7" t="n"/>
      <c r="K17" s="7" t="n"/>
      <c r="L17" s="7" t="n"/>
      <c r="M17" s="7" t="n"/>
      <c r="N17" s="8">
        <f>IF($A17="","",SUM($J17:$K17)-$L17+$M17)</f>
        <v/>
      </c>
      <c r="O17" s="9" t="n"/>
      <c r="P17" s="10" t="n"/>
      <c r="Q17" s="8">
        <f>IF($A17="","",IF($O17="Aprovado",$N17,IF($O17="Enviado",$N17*$P17,0)))</f>
        <v/>
      </c>
      <c r="R17" s="5" t="n"/>
      <c r="S17" s="9" t="n"/>
      <c r="T17" s="6" t="n"/>
    </row>
    <row r="18">
      <c r="A18" s="4" t="n"/>
      <c r="B18" s="5" t="n"/>
      <c r="C18" s="5" t="n"/>
      <c r="D18" s="4" t="n"/>
      <c r="E18" s="4" t="n"/>
      <c r="F18" s="4" t="n"/>
      <c r="G18" s="4" t="n"/>
      <c r="H18" s="6" t="n"/>
      <c r="I18" s="4" t="n"/>
      <c r="J18" s="7" t="n"/>
      <c r="K18" s="7" t="n"/>
      <c r="L18" s="7" t="n"/>
      <c r="M18" s="7" t="n"/>
      <c r="N18" s="8">
        <f>IF($A18="","",SUM($J18:$K18)-$L18+$M18)</f>
        <v/>
      </c>
      <c r="O18" s="9" t="n"/>
      <c r="P18" s="10" t="n"/>
      <c r="Q18" s="8">
        <f>IF($A18="","",IF($O18="Aprovado",$N18,IF($O18="Enviado",$N18*$P18,0)))</f>
        <v/>
      </c>
      <c r="R18" s="5" t="n"/>
      <c r="S18" s="9" t="n"/>
      <c r="T18" s="6" t="n"/>
    </row>
    <row r="19">
      <c r="A19" s="4" t="n"/>
      <c r="B19" s="5" t="n"/>
      <c r="C19" s="5" t="n"/>
      <c r="D19" s="4" t="n"/>
      <c r="E19" s="4" t="n"/>
      <c r="F19" s="4" t="n"/>
      <c r="G19" s="4" t="n"/>
      <c r="H19" s="6" t="n"/>
      <c r="I19" s="4" t="n"/>
      <c r="J19" s="7" t="n"/>
      <c r="K19" s="7" t="n"/>
      <c r="L19" s="7" t="n"/>
      <c r="M19" s="7" t="n"/>
      <c r="N19" s="8">
        <f>IF($A19="","",SUM($J19:$K19)-$L19+$M19)</f>
        <v/>
      </c>
      <c r="O19" s="9" t="n"/>
      <c r="P19" s="10" t="n"/>
      <c r="Q19" s="8">
        <f>IF($A19="","",IF($O19="Aprovado",$N19,IF($O19="Enviado",$N19*$P19,0)))</f>
        <v/>
      </c>
      <c r="R19" s="5" t="n"/>
      <c r="S19" s="9" t="n"/>
      <c r="T19" s="6" t="n"/>
    </row>
    <row r="20">
      <c r="A20" s="4" t="n"/>
      <c r="B20" s="5" t="n"/>
      <c r="C20" s="5" t="n"/>
      <c r="D20" s="4" t="n"/>
      <c r="E20" s="4" t="n"/>
      <c r="F20" s="4" t="n"/>
      <c r="G20" s="4" t="n"/>
      <c r="H20" s="6" t="n"/>
      <c r="I20" s="4" t="n"/>
      <c r="J20" s="7" t="n"/>
      <c r="K20" s="7" t="n"/>
      <c r="L20" s="7" t="n"/>
      <c r="M20" s="7" t="n"/>
      <c r="N20" s="8">
        <f>IF($A20="","",SUM($J20:$K20)-$L20+$M20)</f>
        <v/>
      </c>
      <c r="O20" s="9" t="n"/>
      <c r="P20" s="10" t="n"/>
      <c r="Q20" s="8">
        <f>IF($A20="","",IF($O20="Aprovado",$N20,IF($O20="Enviado",$N20*$P20,0)))</f>
        <v/>
      </c>
      <c r="R20" s="5" t="n"/>
      <c r="S20" s="9" t="n"/>
      <c r="T20" s="6" t="n"/>
    </row>
    <row r="21">
      <c r="A21" s="4" t="n"/>
      <c r="B21" s="5" t="n"/>
      <c r="C21" s="5" t="n"/>
      <c r="D21" s="4" t="n"/>
      <c r="E21" s="4" t="n"/>
      <c r="F21" s="4" t="n"/>
      <c r="G21" s="4" t="n"/>
      <c r="H21" s="6" t="n"/>
      <c r="I21" s="4" t="n"/>
      <c r="J21" s="7" t="n"/>
      <c r="K21" s="7" t="n"/>
      <c r="L21" s="7" t="n"/>
      <c r="M21" s="7" t="n"/>
      <c r="N21" s="8">
        <f>IF($A21="","",SUM($J21:$K21)-$L21+$M21)</f>
        <v/>
      </c>
      <c r="O21" s="9" t="n"/>
      <c r="P21" s="10" t="n"/>
      <c r="Q21" s="8">
        <f>IF($A21="","",IF($O21="Aprovado",$N21,IF($O21="Enviado",$N21*$P21,0)))</f>
        <v/>
      </c>
      <c r="R21" s="5" t="n"/>
      <c r="S21" s="9" t="n"/>
      <c r="T21" s="6" t="n"/>
    </row>
    <row r="22">
      <c r="A22" s="4" t="n"/>
      <c r="B22" s="5" t="n"/>
      <c r="C22" s="5" t="n"/>
      <c r="D22" s="4" t="n"/>
      <c r="E22" s="4" t="n"/>
      <c r="F22" s="4" t="n"/>
      <c r="G22" s="4" t="n"/>
      <c r="H22" s="6" t="n"/>
      <c r="I22" s="4" t="n"/>
      <c r="J22" s="7" t="n"/>
      <c r="K22" s="7" t="n"/>
      <c r="L22" s="7" t="n"/>
      <c r="M22" s="7" t="n"/>
      <c r="N22" s="8">
        <f>IF($A22="","",SUM($J22:$K22)-$L22+$M22)</f>
        <v/>
      </c>
      <c r="O22" s="9" t="n"/>
      <c r="P22" s="10" t="n"/>
      <c r="Q22" s="8">
        <f>IF($A22="","",IF($O22="Aprovado",$N22,IF($O22="Enviado",$N22*$P22,0)))</f>
        <v/>
      </c>
      <c r="R22" s="5" t="n"/>
      <c r="S22" s="9" t="n"/>
      <c r="T22" s="6" t="n"/>
    </row>
    <row r="23">
      <c r="A23" s="4" t="n"/>
      <c r="B23" s="5" t="n"/>
      <c r="C23" s="5" t="n"/>
      <c r="D23" s="4" t="n"/>
      <c r="E23" s="4" t="n"/>
      <c r="F23" s="4" t="n"/>
      <c r="G23" s="4" t="n"/>
      <c r="H23" s="6" t="n"/>
      <c r="I23" s="4" t="n"/>
      <c r="J23" s="7" t="n"/>
      <c r="K23" s="7" t="n"/>
      <c r="L23" s="7" t="n"/>
      <c r="M23" s="7" t="n"/>
      <c r="N23" s="8">
        <f>IF($A23="","",SUM($J23:$K23)-$L23+$M23)</f>
        <v/>
      </c>
      <c r="O23" s="9" t="n"/>
      <c r="P23" s="10" t="n"/>
      <c r="Q23" s="8">
        <f>IF($A23="","",IF($O23="Aprovado",$N23,IF($O23="Enviado",$N23*$P23,0)))</f>
        <v/>
      </c>
      <c r="R23" s="5" t="n"/>
      <c r="S23" s="9" t="n"/>
      <c r="T23" s="6" t="n"/>
    </row>
    <row r="24">
      <c r="A24" s="4" t="n"/>
      <c r="B24" s="5" t="n"/>
      <c r="C24" s="5" t="n"/>
      <c r="D24" s="4" t="n"/>
      <c r="E24" s="4" t="n"/>
      <c r="F24" s="4" t="n"/>
      <c r="G24" s="4" t="n"/>
      <c r="H24" s="6" t="n"/>
      <c r="I24" s="4" t="n"/>
      <c r="J24" s="7" t="n"/>
      <c r="K24" s="7" t="n"/>
      <c r="L24" s="7" t="n"/>
      <c r="M24" s="7" t="n"/>
      <c r="N24" s="8">
        <f>IF($A24="","",SUM($J24:$K24)-$L24+$M24)</f>
        <v/>
      </c>
      <c r="O24" s="9" t="n"/>
      <c r="P24" s="10" t="n"/>
      <c r="Q24" s="8">
        <f>IF($A24="","",IF($O24="Aprovado",$N24,IF($O24="Enviado",$N24*$P24,0)))</f>
        <v/>
      </c>
      <c r="R24" s="5" t="n"/>
      <c r="S24" s="9" t="n"/>
      <c r="T24" s="6" t="n"/>
    </row>
    <row r="25">
      <c r="A25" s="4" t="n"/>
      <c r="B25" s="5" t="n"/>
      <c r="C25" s="5" t="n"/>
      <c r="D25" s="4" t="n"/>
      <c r="E25" s="4" t="n"/>
      <c r="F25" s="4" t="n"/>
      <c r="G25" s="4" t="n"/>
      <c r="H25" s="6" t="n"/>
      <c r="I25" s="4" t="n"/>
      <c r="J25" s="7" t="n"/>
      <c r="K25" s="7" t="n"/>
      <c r="L25" s="7" t="n"/>
      <c r="M25" s="7" t="n"/>
      <c r="N25" s="8">
        <f>IF($A25="","",SUM($J25:$K25)-$L25+$M25)</f>
        <v/>
      </c>
      <c r="O25" s="9" t="n"/>
      <c r="P25" s="10" t="n"/>
      <c r="Q25" s="8">
        <f>IF($A25="","",IF($O25="Aprovado",$N25,IF($O25="Enviado",$N25*$P25,0)))</f>
        <v/>
      </c>
      <c r="R25" s="5" t="n"/>
      <c r="S25" s="9" t="n"/>
      <c r="T25" s="6" t="n"/>
    </row>
    <row r="26">
      <c r="A26" s="4" t="n"/>
      <c r="B26" s="5" t="n"/>
      <c r="C26" s="5" t="n"/>
      <c r="D26" s="4" t="n"/>
      <c r="E26" s="4" t="n"/>
      <c r="F26" s="4" t="n"/>
      <c r="G26" s="4" t="n"/>
      <c r="H26" s="6" t="n"/>
      <c r="I26" s="4" t="n"/>
      <c r="J26" s="7" t="n"/>
      <c r="K26" s="7" t="n"/>
      <c r="L26" s="7" t="n"/>
      <c r="M26" s="7" t="n"/>
      <c r="N26" s="8">
        <f>IF($A26="","",SUM($J26:$K26)-$L26+$M26)</f>
        <v/>
      </c>
      <c r="O26" s="9" t="n"/>
      <c r="P26" s="10" t="n"/>
      <c r="Q26" s="8">
        <f>IF($A26="","",IF($O26="Aprovado",$N26,IF($O26="Enviado",$N26*$P26,0)))</f>
        <v/>
      </c>
      <c r="R26" s="5" t="n"/>
      <c r="S26" s="9" t="n"/>
      <c r="T26" s="6" t="n"/>
    </row>
    <row r="27">
      <c r="A27" s="4" t="n"/>
      <c r="B27" s="5" t="n"/>
      <c r="C27" s="5" t="n"/>
      <c r="D27" s="4" t="n"/>
      <c r="E27" s="4" t="n"/>
      <c r="F27" s="4" t="n"/>
      <c r="G27" s="4" t="n"/>
      <c r="H27" s="6" t="n"/>
      <c r="I27" s="4" t="n"/>
      <c r="J27" s="7" t="n"/>
      <c r="K27" s="7" t="n"/>
      <c r="L27" s="7" t="n"/>
      <c r="M27" s="7" t="n"/>
      <c r="N27" s="8">
        <f>IF($A27="","",SUM($J27:$K27)-$L27+$M27)</f>
        <v/>
      </c>
      <c r="O27" s="9" t="n"/>
      <c r="P27" s="10" t="n"/>
      <c r="Q27" s="8">
        <f>IF($A27="","",IF($O27="Aprovado",$N27,IF($O27="Enviado",$N27*$P27,0)))</f>
        <v/>
      </c>
      <c r="R27" s="5" t="n"/>
      <c r="S27" s="9" t="n"/>
      <c r="T27" s="6" t="n"/>
    </row>
    <row r="28">
      <c r="A28" s="4" t="n"/>
      <c r="B28" s="5" t="n"/>
      <c r="C28" s="5" t="n"/>
      <c r="D28" s="4" t="n"/>
      <c r="E28" s="4" t="n"/>
      <c r="F28" s="4" t="n"/>
      <c r="G28" s="4" t="n"/>
      <c r="H28" s="6" t="n"/>
      <c r="I28" s="4" t="n"/>
      <c r="J28" s="7" t="n"/>
      <c r="K28" s="7" t="n"/>
      <c r="L28" s="7" t="n"/>
      <c r="M28" s="7" t="n"/>
      <c r="N28" s="8">
        <f>IF($A28="","",SUM($J28:$K28)-$L28+$M28)</f>
        <v/>
      </c>
      <c r="O28" s="9" t="n"/>
      <c r="P28" s="10" t="n"/>
      <c r="Q28" s="8">
        <f>IF($A28="","",IF($O28="Aprovado",$N28,IF($O28="Enviado",$N28*$P28,0)))</f>
        <v/>
      </c>
      <c r="R28" s="5" t="n"/>
      <c r="S28" s="9" t="n"/>
      <c r="T28" s="6" t="n"/>
    </row>
    <row r="29">
      <c r="A29" s="4" t="n"/>
      <c r="B29" s="5" t="n"/>
      <c r="C29" s="5" t="n"/>
      <c r="D29" s="4" t="n"/>
      <c r="E29" s="4" t="n"/>
      <c r="F29" s="4" t="n"/>
      <c r="G29" s="4" t="n"/>
      <c r="H29" s="6" t="n"/>
      <c r="I29" s="4" t="n"/>
      <c r="J29" s="7" t="n"/>
      <c r="K29" s="7" t="n"/>
      <c r="L29" s="7" t="n"/>
      <c r="M29" s="7" t="n"/>
      <c r="N29" s="8">
        <f>IF($A29="","",SUM($J29:$K29)-$L29+$M29)</f>
        <v/>
      </c>
      <c r="O29" s="9" t="n"/>
      <c r="P29" s="10" t="n"/>
      <c r="Q29" s="8">
        <f>IF($A29="","",IF($O29="Aprovado",$N29,IF($O29="Enviado",$N29*$P29,0)))</f>
        <v/>
      </c>
      <c r="R29" s="5" t="n"/>
      <c r="S29" s="9" t="n"/>
      <c r="T29" s="6" t="n"/>
    </row>
    <row r="30">
      <c r="A30" s="4" t="n"/>
      <c r="B30" s="5" t="n"/>
      <c r="C30" s="5" t="n"/>
      <c r="D30" s="4" t="n"/>
      <c r="E30" s="4" t="n"/>
      <c r="F30" s="4" t="n"/>
      <c r="G30" s="4" t="n"/>
      <c r="H30" s="6" t="n"/>
      <c r="I30" s="4" t="n"/>
      <c r="J30" s="7" t="n"/>
      <c r="K30" s="7" t="n"/>
      <c r="L30" s="7" t="n"/>
      <c r="M30" s="7" t="n"/>
      <c r="N30" s="8">
        <f>IF($A30="","",SUM($J30:$K30)-$L30+$M30)</f>
        <v/>
      </c>
      <c r="O30" s="9" t="n"/>
      <c r="P30" s="10" t="n"/>
      <c r="Q30" s="8">
        <f>IF($A30="","",IF($O30="Aprovado",$N30,IF($O30="Enviado",$N30*$P30,0)))</f>
        <v/>
      </c>
      <c r="R30" s="5" t="n"/>
      <c r="S30" s="9" t="n"/>
      <c r="T30" s="6" t="n"/>
    </row>
    <row r="31">
      <c r="A31" s="4" t="n"/>
      <c r="B31" s="5" t="n"/>
      <c r="C31" s="5" t="n"/>
      <c r="D31" s="4" t="n"/>
      <c r="E31" s="4" t="n"/>
      <c r="F31" s="4" t="n"/>
      <c r="G31" s="4" t="n"/>
      <c r="H31" s="6" t="n"/>
      <c r="I31" s="4" t="n"/>
      <c r="J31" s="7" t="n"/>
      <c r="K31" s="7" t="n"/>
      <c r="L31" s="7" t="n"/>
      <c r="M31" s="7" t="n"/>
      <c r="N31" s="8">
        <f>IF($A31="","",SUM($J31:$K31)-$L31+$M31)</f>
        <v/>
      </c>
      <c r="O31" s="9" t="n"/>
      <c r="P31" s="10" t="n"/>
      <c r="Q31" s="8">
        <f>IF($A31="","",IF($O31="Aprovado",$N31,IF($O31="Enviado",$N31*$P31,0)))</f>
        <v/>
      </c>
      <c r="R31" s="5" t="n"/>
      <c r="S31" s="9" t="n"/>
      <c r="T31" s="6" t="n"/>
    </row>
    <row r="32">
      <c r="A32" s="4" t="n"/>
      <c r="B32" s="5" t="n"/>
      <c r="C32" s="5" t="n"/>
      <c r="D32" s="4" t="n"/>
      <c r="E32" s="4" t="n"/>
      <c r="F32" s="4" t="n"/>
      <c r="G32" s="4" t="n"/>
      <c r="H32" s="6" t="n"/>
      <c r="I32" s="4" t="n"/>
      <c r="J32" s="7" t="n"/>
      <c r="K32" s="7" t="n"/>
      <c r="L32" s="7" t="n"/>
      <c r="M32" s="7" t="n"/>
      <c r="N32" s="8">
        <f>IF($A32="","",SUM($J32:$K32)-$L32+$M32)</f>
        <v/>
      </c>
      <c r="O32" s="9" t="n"/>
      <c r="P32" s="10" t="n"/>
      <c r="Q32" s="8">
        <f>IF($A32="","",IF($O32="Aprovado",$N32,IF($O32="Enviado",$N32*$P32,0)))</f>
        <v/>
      </c>
      <c r="R32" s="5" t="n"/>
      <c r="S32" s="9" t="n"/>
      <c r="T32" s="6" t="n"/>
    </row>
    <row r="33">
      <c r="A33" s="4" t="n"/>
      <c r="B33" s="5" t="n"/>
      <c r="C33" s="5" t="n"/>
      <c r="D33" s="4" t="n"/>
      <c r="E33" s="4" t="n"/>
      <c r="F33" s="4" t="n"/>
      <c r="G33" s="4" t="n"/>
      <c r="H33" s="6" t="n"/>
      <c r="I33" s="4" t="n"/>
      <c r="J33" s="7" t="n"/>
      <c r="K33" s="7" t="n"/>
      <c r="L33" s="7" t="n"/>
      <c r="M33" s="7" t="n"/>
      <c r="N33" s="8">
        <f>IF($A33="","",SUM($J33:$K33)-$L33+$M33)</f>
        <v/>
      </c>
      <c r="O33" s="9" t="n"/>
      <c r="P33" s="10" t="n"/>
      <c r="Q33" s="8">
        <f>IF($A33="","",IF($O33="Aprovado",$N33,IF($O33="Enviado",$N33*$P33,0)))</f>
        <v/>
      </c>
      <c r="R33" s="5" t="n"/>
      <c r="S33" s="9" t="n"/>
      <c r="T33" s="6" t="n"/>
    </row>
    <row r="34">
      <c r="A34" s="4" t="n"/>
      <c r="B34" s="5" t="n"/>
      <c r="C34" s="5" t="n"/>
      <c r="D34" s="4" t="n"/>
      <c r="E34" s="4" t="n"/>
      <c r="F34" s="4" t="n"/>
      <c r="G34" s="4" t="n"/>
      <c r="H34" s="6" t="n"/>
      <c r="I34" s="4" t="n"/>
      <c r="J34" s="7" t="n"/>
      <c r="K34" s="7" t="n"/>
      <c r="L34" s="7" t="n"/>
      <c r="M34" s="7" t="n"/>
      <c r="N34" s="8">
        <f>IF($A34="","",SUM($J34:$K34)-$L34+$M34)</f>
        <v/>
      </c>
      <c r="O34" s="9" t="n"/>
      <c r="P34" s="10" t="n"/>
      <c r="Q34" s="8">
        <f>IF($A34="","",IF($O34="Aprovado",$N34,IF($O34="Enviado",$N34*$P34,0)))</f>
        <v/>
      </c>
      <c r="R34" s="5" t="n"/>
      <c r="S34" s="9" t="n"/>
      <c r="T34" s="6" t="n"/>
    </row>
    <row r="35">
      <c r="A35" s="4" t="n"/>
      <c r="B35" s="5" t="n"/>
      <c r="C35" s="5" t="n"/>
      <c r="D35" s="4" t="n"/>
      <c r="E35" s="4" t="n"/>
      <c r="F35" s="4" t="n"/>
      <c r="G35" s="4" t="n"/>
      <c r="H35" s="6" t="n"/>
      <c r="I35" s="4" t="n"/>
      <c r="J35" s="7" t="n"/>
      <c r="K35" s="7" t="n"/>
      <c r="L35" s="7" t="n"/>
      <c r="M35" s="7" t="n"/>
      <c r="N35" s="8">
        <f>IF($A35="","",SUM($J35:$K35)-$L35+$M35)</f>
        <v/>
      </c>
      <c r="O35" s="9" t="n"/>
      <c r="P35" s="10" t="n"/>
      <c r="Q35" s="8">
        <f>IF($A35="","",IF($O35="Aprovado",$N35,IF($O35="Enviado",$N35*$P35,0)))</f>
        <v/>
      </c>
      <c r="R35" s="5" t="n"/>
      <c r="S35" s="9" t="n"/>
      <c r="T35" s="6" t="n"/>
    </row>
    <row r="36">
      <c r="A36" s="4" t="n"/>
      <c r="B36" s="5" t="n"/>
      <c r="C36" s="5" t="n"/>
      <c r="D36" s="4" t="n"/>
      <c r="E36" s="4" t="n"/>
      <c r="F36" s="4" t="n"/>
      <c r="G36" s="4" t="n"/>
      <c r="H36" s="6" t="n"/>
      <c r="I36" s="4" t="n"/>
      <c r="J36" s="7" t="n"/>
      <c r="K36" s="7" t="n"/>
      <c r="L36" s="7" t="n"/>
      <c r="M36" s="7" t="n"/>
      <c r="N36" s="8">
        <f>IF($A36="","",SUM($J36:$K36)-$L36+$M36)</f>
        <v/>
      </c>
      <c r="O36" s="9" t="n"/>
      <c r="P36" s="10" t="n"/>
      <c r="Q36" s="8">
        <f>IF($A36="","",IF($O36="Aprovado",$N36,IF($O36="Enviado",$N36*$P36,0)))</f>
        <v/>
      </c>
      <c r="R36" s="5" t="n"/>
      <c r="S36" s="9" t="n"/>
      <c r="T36" s="6" t="n"/>
    </row>
    <row r="37">
      <c r="A37" s="4" t="n"/>
      <c r="B37" s="5" t="n"/>
      <c r="C37" s="5" t="n"/>
      <c r="D37" s="4" t="n"/>
      <c r="E37" s="4" t="n"/>
      <c r="F37" s="4" t="n"/>
      <c r="G37" s="4" t="n"/>
      <c r="H37" s="6" t="n"/>
      <c r="I37" s="4" t="n"/>
      <c r="J37" s="7" t="n"/>
      <c r="K37" s="7" t="n"/>
      <c r="L37" s="7" t="n"/>
      <c r="M37" s="7" t="n"/>
      <c r="N37" s="8">
        <f>IF($A37="","",SUM($J37:$K37)-$L37+$M37)</f>
        <v/>
      </c>
      <c r="O37" s="9" t="n"/>
      <c r="P37" s="10" t="n"/>
      <c r="Q37" s="8">
        <f>IF($A37="","",IF($O37="Aprovado",$N37,IF($O37="Enviado",$N37*$P37,0)))</f>
        <v/>
      </c>
      <c r="R37" s="5" t="n"/>
      <c r="S37" s="9" t="n"/>
      <c r="T37" s="6" t="n"/>
    </row>
    <row r="38">
      <c r="A38" s="4" t="n"/>
      <c r="B38" s="5" t="n"/>
      <c r="C38" s="5" t="n"/>
      <c r="D38" s="4" t="n"/>
      <c r="E38" s="4" t="n"/>
      <c r="F38" s="4" t="n"/>
      <c r="G38" s="4" t="n"/>
      <c r="H38" s="6" t="n"/>
      <c r="I38" s="4" t="n"/>
      <c r="J38" s="7" t="n"/>
      <c r="K38" s="7" t="n"/>
      <c r="L38" s="7" t="n"/>
      <c r="M38" s="7" t="n"/>
      <c r="N38" s="8">
        <f>IF($A38="","",SUM($J38:$K38)-$L38+$M38)</f>
        <v/>
      </c>
      <c r="O38" s="9" t="n"/>
      <c r="P38" s="10" t="n"/>
      <c r="Q38" s="8">
        <f>IF($A38="","",IF($O38="Aprovado",$N38,IF($O38="Enviado",$N38*$P38,0)))</f>
        <v/>
      </c>
      <c r="R38" s="5" t="n"/>
      <c r="S38" s="9" t="n"/>
      <c r="T38" s="6" t="n"/>
    </row>
    <row r="39">
      <c r="A39" s="4" t="n"/>
      <c r="B39" s="5" t="n"/>
      <c r="C39" s="5" t="n"/>
      <c r="D39" s="4" t="n"/>
      <c r="E39" s="4" t="n"/>
      <c r="F39" s="4" t="n"/>
      <c r="G39" s="4" t="n"/>
      <c r="H39" s="6" t="n"/>
      <c r="I39" s="4" t="n"/>
      <c r="J39" s="7" t="n"/>
      <c r="K39" s="7" t="n"/>
      <c r="L39" s="7" t="n"/>
      <c r="M39" s="7" t="n"/>
      <c r="N39" s="8">
        <f>IF($A39="","",SUM($J39:$K39)-$L39+$M39)</f>
        <v/>
      </c>
      <c r="O39" s="9" t="n"/>
      <c r="P39" s="10" t="n"/>
      <c r="Q39" s="8">
        <f>IF($A39="","",IF($O39="Aprovado",$N39,IF($O39="Enviado",$N39*$P39,0)))</f>
        <v/>
      </c>
      <c r="R39" s="5" t="n"/>
      <c r="S39" s="9" t="n"/>
      <c r="T39" s="6" t="n"/>
    </row>
    <row r="40">
      <c r="A40" s="4" t="n"/>
      <c r="B40" s="5" t="n"/>
      <c r="C40" s="5" t="n"/>
      <c r="D40" s="4" t="n"/>
      <c r="E40" s="4" t="n"/>
      <c r="F40" s="4" t="n"/>
      <c r="G40" s="4" t="n"/>
      <c r="H40" s="6" t="n"/>
      <c r="I40" s="4" t="n"/>
      <c r="J40" s="7" t="n"/>
      <c r="K40" s="7" t="n"/>
      <c r="L40" s="7" t="n"/>
      <c r="M40" s="7" t="n"/>
      <c r="N40" s="8">
        <f>IF($A40="","",SUM($J40:$K40)-$L40+$M40)</f>
        <v/>
      </c>
      <c r="O40" s="9" t="n"/>
      <c r="P40" s="10" t="n"/>
      <c r="Q40" s="8">
        <f>IF($A40="","",IF($O40="Aprovado",$N40,IF($O40="Enviado",$N40*$P40,0)))</f>
        <v/>
      </c>
      <c r="R40" s="5" t="n"/>
      <c r="S40" s="9" t="n"/>
      <c r="T40" s="6" t="n"/>
    </row>
    <row r="41">
      <c r="A41" s="4" t="n"/>
      <c r="B41" s="5" t="n"/>
      <c r="C41" s="5" t="n"/>
      <c r="D41" s="4" t="n"/>
      <c r="E41" s="4" t="n"/>
      <c r="F41" s="4" t="n"/>
      <c r="G41" s="4" t="n"/>
      <c r="H41" s="6" t="n"/>
      <c r="I41" s="4" t="n"/>
      <c r="J41" s="7" t="n"/>
      <c r="K41" s="7" t="n"/>
      <c r="L41" s="7" t="n"/>
      <c r="M41" s="7" t="n"/>
      <c r="N41" s="8">
        <f>IF($A41="","",SUM($J41:$K41)-$L41+$M41)</f>
        <v/>
      </c>
      <c r="O41" s="9" t="n"/>
      <c r="P41" s="10" t="n"/>
      <c r="Q41" s="8">
        <f>IF($A41="","",IF($O41="Aprovado",$N41,IF($O41="Enviado",$N41*$P41,0)))</f>
        <v/>
      </c>
      <c r="R41" s="5" t="n"/>
      <c r="S41" s="9" t="n"/>
      <c r="T41" s="6" t="n"/>
    </row>
    <row r="42">
      <c r="A42" s="4" t="n"/>
      <c r="B42" s="5" t="n"/>
      <c r="C42" s="5" t="n"/>
      <c r="D42" s="4" t="n"/>
      <c r="E42" s="4" t="n"/>
      <c r="F42" s="4" t="n"/>
      <c r="G42" s="4" t="n"/>
      <c r="H42" s="6" t="n"/>
      <c r="I42" s="4" t="n"/>
      <c r="J42" s="7" t="n"/>
      <c r="K42" s="7" t="n"/>
      <c r="L42" s="7" t="n"/>
      <c r="M42" s="7" t="n"/>
      <c r="N42" s="8">
        <f>IF($A42="","",SUM($J42:$K42)-$L42+$M42)</f>
        <v/>
      </c>
      <c r="O42" s="9" t="n"/>
      <c r="P42" s="10" t="n"/>
      <c r="Q42" s="8">
        <f>IF($A42="","",IF($O42="Aprovado",$N42,IF($O42="Enviado",$N42*$P42,0)))</f>
        <v/>
      </c>
      <c r="R42" s="5" t="n"/>
      <c r="S42" s="9" t="n"/>
      <c r="T42" s="6" t="n"/>
    </row>
    <row r="43">
      <c r="A43" s="4" t="n"/>
      <c r="B43" s="5" t="n"/>
      <c r="C43" s="5" t="n"/>
      <c r="D43" s="4" t="n"/>
      <c r="E43" s="4" t="n"/>
      <c r="F43" s="4" t="n"/>
      <c r="G43" s="4" t="n"/>
      <c r="H43" s="6" t="n"/>
      <c r="I43" s="4" t="n"/>
      <c r="J43" s="7" t="n"/>
      <c r="K43" s="7" t="n"/>
      <c r="L43" s="7" t="n"/>
      <c r="M43" s="7" t="n"/>
      <c r="N43" s="8">
        <f>IF($A43="","",SUM($J43:$K43)-$L43+$M43)</f>
        <v/>
      </c>
      <c r="O43" s="9" t="n"/>
      <c r="P43" s="10" t="n"/>
      <c r="Q43" s="8">
        <f>IF($A43="","",IF($O43="Aprovado",$N43,IF($O43="Enviado",$N43*$P43,0)))</f>
        <v/>
      </c>
      <c r="R43" s="5" t="n"/>
      <c r="S43" s="9" t="n"/>
      <c r="T43" s="6" t="n"/>
    </row>
    <row r="44">
      <c r="A44" s="4" t="n"/>
      <c r="B44" s="5" t="n"/>
      <c r="C44" s="5" t="n"/>
      <c r="D44" s="4" t="n"/>
      <c r="E44" s="4" t="n"/>
      <c r="F44" s="4" t="n"/>
      <c r="G44" s="4" t="n"/>
      <c r="H44" s="6" t="n"/>
      <c r="I44" s="4" t="n"/>
      <c r="J44" s="7" t="n"/>
      <c r="K44" s="7" t="n"/>
      <c r="L44" s="7" t="n"/>
      <c r="M44" s="7" t="n"/>
      <c r="N44" s="8">
        <f>IF($A44="","",SUM($J44:$K44)-$L44+$M44)</f>
        <v/>
      </c>
      <c r="O44" s="9" t="n"/>
      <c r="P44" s="10" t="n"/>
      <c r="Q44" s="8">
        <f>IF($A44="","",IF($O44="Aprovado",$N44,IF($O44="Enviado",$N44*$P44,0)))</f>
        <v/>
      </c>
      <c r="R44" s="5" t="n"/>
      <c r="S44" s="9" t="n"/>
      <c r="T44" s="6" t="n"/>
    </row>
    <row r="45">
      <c r="A45" s="4" t="n"/>
      <c r="B45" s="5" t="n"/>
      <c r="C45" s="5" t="n"/>
      <c r="D45" s="4" t="n"/>
      <c r="E45" s="4" t="n"/>
      <c r="F45" s="4" t="n"/>
      <c r="G45" s="4" t="n"/>
      <c r="H45" s="6" t="n"/>
      <c r="I45" s="4" t="n"/>
      <c r="J45" s="7" t="n"/>
      <c r="K45" s="7" t="n"/>
      <c r="L45" s="7" t="n"/>
      <c r="M45" s="7" t="n"/>
      <c r="N45" s="8">
        <f>IF($A45="","",SUM($J45:$K45)-$L45+$M45)</f>
        <v/>
      </c>
      <c r="O45" s="9" t="n"/>
      <c r="P45" s="10" t="n"/>
      <c r="Q45" s="8">
        <f>IF($A45="","",IF($O45="Aprovado",$N45,IF($O45="Enviado",$N45*$P45,0)))</f>
        <v/>
      </c>
      <c r="R45" s="5" t="n"/>
      <c r="S45" s="9" t="n"/>
      <c r="T45" s="6" t="n"/>
    </row>
    <row r="46">
      <c r="A46" s="4" t="n"/>
      <c r="B46" s="5" t="n"/>
      <c r="C46" s="5" t="n"/>
      <c r="D46" s="4" t="n"/>
      <c r="E46" s="4" t="n"/>
      <c r="F46" s="4" t="n"/>
      <c r="G46" s="4" t="n"/>
      <c r="H46" s="6" t="n"/>
      <c r="I46" s="4" t="n"/>
      <c r="J46" s="7" t="n"/>
      <c r="K46" s="7" t="n"/>
      <c r="L46" s="7" t="n"/>
      <c r="M46" s="7" t="n"/>
      <c r="N46" s="8">
        <f>IF($A46="","",SUM($J46:$K46)-$L46+$M46)</f>
        <v/>
      </c>
      <c r="O46" s="9" t="n"/>
      <c r="P46" s="10" t="n"/>
      <c r="Q46" s="8">
        <f>IF($A46="","",IF($O46="Aprovado",$N46,IF($O46="Enviado",$N46*$P46,0)))</f>
        <v/>
      </c>
      <c r="R46" s="5" t="n"/>
      <c r="S46" s="9" t="n"/>
      <c r="T46" s="6" t="n"/>
    </row>
    <row r="47">
      <c r="A47" s="4" t="n"/>
      <c r="B47" s="5" t="n"/>
      <c r="C47" s="5" t="n"/>
      <c r="D47" s="4" t="n"/>
      <c r="E47" s="4" t="n"/>
      <c r="F47" s="4" t="n"/>
      <c r="G47" s="4" t="n"/>
      <c r="H47" s="6" t="n"/>
      <c r="I47" s="4" t="n"/>
      <c r="J47" s="7" t="n"/>
      <c r="K47" s="7" t="n"/>
      <c r="L47" s="7" t="n"/>
      <c r="M47" s="7" t="n"/>
      <c r="N47" s="8">
        <f>IF($A47="","",SUM($J47:$K47)-$L47+$M47)</f>
        <v/>
      </c>
      <c r="O47" s="9" t="n"/>
      <c r="P47" s="10" t="n"/>
      <c r="Q47" s="8">
        <f>IF($A47="","",IF($O47="Aprovado",$N47,IF($O47="Enviado",$N47*$P47,0)))</f>
        <v/>
      </c>
      <c r="R47" s="5" t="n"/>
      <c r="S47" s="9" t="n"/>
      <c r="T47" s="6" t="n"/>
    </row>
    <row r="48">
      <c r="A48" s="4" t="n"/>
      <c r="B48" s="5" t="n"/>
      <c r="C48" s="5" t="n"/>
      <c r="D48" s="4" t="n"/>
      <c r="E48" s="4" t="n"/>
      <c r="F48" s="4" t="n"/>
      <c r="G48" s="4" t="n"/>
      <c r="H48" s="6" t="n"/>
      <c r="I48" s="4" t="n"/>
      <c r="J48" s="7" t="n"/>
      <c r="K48" s="7" t="n"/>
      <c r="L48" s="7" t="n"/>
      <c r="M48" s="7" t="n"/>
      <c r="N48" s="8">
        <f>IF($A48="","",SUM($J48:$K48)-$L48+$M48)</f>
        <v/>
      </c>
      <c r="O48" s="9" t="n"/>
      <c r="P48" s="10" t="n"/>
      <c r="Q48" s="8">
        <f>IF($A48="","",IF($O48="Aprovado",$N48,IF($O48="Enviado",$N48*$P48,0)))</f>
        <v/>
      </c>
      <c r="R48" s="5" t="n"/>
      <c r="S48" s="9" t="n"/>
      <c r="T48" s="6" t="n"/>
    </row>
    <row r="49">
      <c r="A49" s="4" t="n"/>
      <c r="B49" s="5" t="n"/>
      <c r="C49" s="5" t="n"/>
      <c r="D49" s="4" t="n"/>
      <c r="E49" s="4" t="n"/>
      <c r="F49" s="4" t="n"/>
      <c r="G49" s="4" t="n"/>
      <c r="H49" s="6" t="n"/>
      <c r="I49" s="4" t="n"/>
      <c r="J49" s="7" t="n"/>
      <c r="K49" s="7" t="n"/>
      <c r="L49" s="7" t="n"/>
      <c r="M49" s="7" t="n"/>
      <c r="N49" s="8">
        <f>IF($A49="","",SUM($J49:$K49)-$L49+$M49)</f>
        <v/>
      </c>
      <c r="O49" s="9" t="n"/>
      <c r="P49" s="10" t="n"/>
      <c r="Q49" s="8">
        <f>IF($A49="","",IF($O49="Aprovado",$N49,IF($O49="Enviado",$N49*$P49,0)))</f>
        <v/>
      </c>
      <c r="R49" s="5" t="n"/>
      <c r="S49" s="9" t="n"/>
      <c r="T49" s="6" t="n"/>
    </row>
    <row r="50">
      <c r="A50" s="4" t="n"/>
      <c r="B50" s="5" t="n"/>
      <c r="C50" s="5" t="n"/>
      <c r="D50" s="4" t="n"/>
      <c r="E50" s="4" t="n"/>
      <c r="F50" s="4" t="n"/>
      <c r="G50" s="4" t="n"/>
      <c r="H50" s="6" t="n"/>
      <c r="I50" s="4" t="n"/>
      <c r="J50" s="7" t="n"/>
      <c r="K50" s="7" t="n"/>
      <c r="L50" s="7" t="n"/>
      <c r="M50" s="7" t="n"/>
      <c r="N50" s="8">
        <f>IF($A50="","",SUM($J50:$K50)-$L50+$M50)</f>
        <v/>
      </c>
      <c r="O50" s="9" t="n"/>
      <c r="P50" s="10" t="n"/>
      <c r="Q50" s="8">
        <f>IF($A50="","",IF($O50="Aprovado",$N50,IF($O50="Enviado",$N50*$P50,0)))</f>
        <v/>
      </c>
      <c r="R50" s="5" t="n"/>
      <c r="S50" s="9" t="n"/>
      <c r="T50" s="6" t="n"/>
    </row>
    <row r="51">
      <c r="A51" s="4" t="n"/>
      <c r="B51" s="5" t="n"/>
      <c r="C51" s="5" t="n"/>
      <c r="D51" s="4" t="n"/>
      <c r="E51" s="4" t="n"/>
      <c r="F51" s="4" t="n"/>
      <c r="G51" s="4" t="n"/>
      <c r="H51" s="6" t="n"/>
      <c r="I51" s="4" t="n"/>
      <c r="J51" s="7" t="n"/>
      <c r="K51" s="7" t="n"/>
      <c r="L51" s="7" t="n"/>
      <c r="M51" s="7" t="n"/>
      <c r="N51" s="8">
        <f>IF($A51="","",SUM($J51:$K51)-$L51+$M51)</f>
        <v/>
      </c>
      <c r="O51" s="9" t="n"/>
      <c r="P51" s="10" t="n"/>
      <c r="Q51" s="8">
        <f>IF($A51="","",IF($O51="Aprovado",$N51,IF($O51="Enviado",$N51*$P51,0)))</f>
        <v/>
      </c>
      <c r="R51" s="5" t="n"/>
      <c r="S51" s="9" t="n"/>
      <c r="T51" s="6" t="n"/>
    </row>
    <row r="52">
      <c r="A52" s="4" t="n"/>
      <c r="B52" s="5" t="n"/>
      <c r="C52" s="5" t="n"/>
      <c r="D52" s="4" t="n"/>
      <c r="E52" s="4" t="n"/>
      <c r="F52" s="4" t="n"/>
      <c r="G52" s="4" t="n"/>
      <c r="H52" s="6" t="n"/>
      <c r="I52" s="4" t="n"/>
      <c r="J52" s="7" t="n"/>
      <c r="K52" s="7" t="n"/>
      <c r="L52" s="7" t="n"/>
      <c r="M52" s="7" t="n"/>
      <c r="N52" s="8">
        <f>IF($A52="","",SUM($J52:$K52)-$L52+$M52)</f>
        <v/>
      </c>
      <c r="O52" s="9" t="n"/>
      <c r="P52" s="10" t="n"/>
      <c r="Q52" s="8">
        <f>IF($A52="","",IF($O52="Aprovado",$N52,IF($O52="Enviado",$N52*$P52,0)))</f>
        <v/>
      </c>
      <c r="R52" s="5" t="n"/>
      <c r="S52" s="9" t="n"/>
      <c r="T52" s="6" t="n"/>
    </row>
    <row r="53">
      <c r="A53" s="4" t="n"/>
      <c r="B53" s="5" t="n"/>
      <c r="C53" s="5" t="n"/>
      <c r="D53" s="4" t="n"/>
      <c r="E53" s="4" t="n"/>
      <c r="F53" s="4" t="n"/>
      <c r="G53" s="4" t="n"/>
      <c r="H53" s="6" t="n"/>
      <c r="I53" s="4" t="n"/>
      <c r="J53" s="7" t="n"/>
      <c r="K53" s="7" t="n"/>
      <c r="L53" s="7" t="n"/>
      <c r="M53" s="7" t="n"/>
      <c r="N53" s="8">
        <f>IF($A53="","",SUM($J53:$K53)-$L53+$M53)</f>
        <v/>
      </c>
      <c r="O53" s="9" t="n"/>
      <c r="P53" s="10" t="n"/>
      <c r="Q53" s="8">
        <f>IF($A53="","",IF($O53="Aprovado",$N53,IF($O53="Enviado",$N53*$P53,0)))</f>
        <v/>
      </c>
      <c r="R53" s="5" t="n"/>
      <c r="S53" s="9" t="n"/>
      <c r="T53" s="6" t="n"/>
    </row>
    <row r="54">
      <c r="A54" s="4" t="n"/>
      <c r="B54" s="5" t="n"/>
      <c r="C54" s="5" t="n"/>
      <c r="D54" s="4" t="n"/>
      <c r="E54" s="4" t="n"/>
      <c r="F54" s="4" t="n"/>
      <c r="G54" s="4" t="n"/>
      <c r="H54" s="6" t="n"/>
      <c r="I54" s="4" t="n"/>
      <c r="J54" s="7" t="n"/>
      <c r="K54" s="7" t="n"/>
      <c r="L54" s="7" t="n"/>
      <c r="M54" s="7" t="n"/>
      <c r="N54" s="8">
        <f>IF($A54="","",SUM($J54:$K54)-$L54+$M54)</f>
        <v/>
      </c>
      <c r="O54" s="9" t="n"/>
      <c r="P54" s="10" t="n"/>
      <c r="Q54" s="8">
        <f>IF($A54="","",IF($O54="Aprovado",$N54,IF($O54="Enviado",$N54*$P54,0)))</f>
        <v/>
      </c>
      <c r="R54" s="5" t="n"/>
      <c r="S54" s="9" t="n"/>
      <c r="T54" s="6" t="n"/>
    </row>
    <row r="55">
      <c r="A55" s="4" t="n"/>
      <c r="B55" s="5" t="n"/>
      <c r="C55" s="5" t="n"/>
      <c r="D55" s="4" t="n"/>
      <c r="E55" s="4" t="n"/>
      <c r="F55" s="4" t="n"/>
      <c r="G55" s="4" t="n"/>
      <c r="H55" s="6" t="n"/>
      <c r="I55" s="4" t="n"/>
      <c r="J55" s="7" t="n"/>
      <c r="K55" s="7" t="n"/>
      <c r="L55" s="7" t="n"/>
      <c r="M55" s="7" t="n"/>
      <c r="N55" s="8">
        <f>IF($A55="","",SUM($J55:$K55)-$L55+$M55)</f>
        <v/>
      </c>
      <c r="O55" s="9" t="n"/>
      <c r="P55" s="10" t="n"/>
      <c r="Q55" s="8">
        <f>IF($A55="","",IF($O55="Aprovado",$N55,IF($O55="Enviado",$N55*$P55,0)))</f>
        <v/>
      </c>
      <c r="R55" s="5" t="n"/>
      <c r="S55" s="9" t="n"/>
      <c r="T55" s="6" t="n"/>
    </row>
    <row r="56">
      <c r="A56" s="4" t="n"/>
      <c r="B56" s="5" t="n"/>
      <c r="C56" s="5" t="n"/>
      <c r="D56" s="4" t="n"/>
      <c r="E56" s="4" t="n"/>
      <c r="F56" s="4" t="n"/>
      <c r="G56" s="4" t="n"/>
      <c r="H56" s="6" t="n"/>
      <c r="I56" s="4" t="n"/>
      <c r="J56" s="7" t="n"/>
      <c r="K56" s="7" t="n"/>
      <c r="L56" s="7" t="n"/>
      <c r="M56" s="7" t="n"/>
      <c r="N56" s="8">
        <f>IF($A56="","",SUM($J56:$K56)-$L56+$M56)</f>
        <v/>
      </c>
      <c r="O56" s="9" t="n"/>
      <c r="P56" s="10" t="n"/>
      <c r="Q56" s="8">
        <f>IF($A56="","",IF($O56="Aprovado",$N56,IF($O56="Enviado",$N56*$P56,0)))</f>
        <v/>
      </c>
      <c r="R56" s="5" t="n"/>
      <c r="S56" s="9" t="n"/>
      <c r="T56" s="6" t="n"/>
    </row>
    <row r="57">
      <c r="A57" s="4" t="n"/>
      <c r="B57" s="5" t="n"/>
      <c r="C57" s="5" t="n"/>
      <c r="D57" s="4" t="n"/>
      <c r="E57" s="4" t="n"/>
      <c r="F57" s="4" t="n"/>
      <c r="G57" s="4" t="n"/>
      <c r="H57" s="6" t="n"/>
      <c r="I57" s="4" t="n"/>
      <c r="J57" s="7" t="n"/>
      <c r="K57" s="7" t="n"/>
      <c r="L57" s="7" t="n"/>
      <c r="M57" s="7" t="n"/>
      <c r="N57" s="8">
        <f>IF($A57="","",SUM($J57:$K57)-$L57+$M57)</f>
        <v/>
      </c>
      <c r="O57" s="9" t="n"/>
      <c r="P57" s="10" t="n"/>
      <c r="Q57" s="8">
        <f>IF($A57="","",IF($O57="Aprovado",$N57,IF($O57="Enviado",$N57*$P57,0)))</f>
        <v/>
      </c>
      <c r="R57" s="5" t="n"/>
      <c r="S57" s="9" t="n"/>
      <c r="T57" s="6" t="n"/>
    </row>
    <row r="58">
      <c r="A58" s="4" t="n"/>
      <c r="B58" s="5" t="n"/>
      <c r="C58" s="5" t="n"/>
      <c r="D58" s="4" t="n"/>
      <c r="E58" s="4" t="n"/>
      <c r="F58" s="4" t="n"/>
      <c r="G58" s="4" t="n"/>
      <c r="H58" s="6" t="n"/>
      <c r="I58" s="4" t="n"/>
      <c r="J58" s="7" t="n"/>
      <c r="K58" s="7" t="n"/>
      <c r="L58" s="7" t="n"/>
      <c r="M58" s="7" t="n"/>
      <c r="N58" s="8">
        <f>IF($A58="","",SUM($J58:$K58)-$L58+$M58)</f>
        <v/>
      </c>
      <c r="O58" s="9" t="n"/>
      <c r="P58" s="10" t="n"/>
      <c r="Q58" s="8">
        <f>IF($A58="","",IF($O58="Aprovado",$N58,IF($O58="Enviado",$N58*$P58,0)))</f>
        <v/>
      </c>
      <c r="R58" s="5" t="n"/>
      <c r="S58" s="9" t="n"/>
      <c r="T58" s="6" t="n"/>
    </row>
    <row r="59">
      <c r="A59" s="4" t="n"/>
      <c r="B59" s="5" t="n"/>
      <c r="C59" s="5" t="n"/>
      <c r="D59" s="4" t="n"/>
      <c r="E59" s="4" t="n"/>
      <c r="F59" s="4" t="n"/>
      <c r="G59" s="4" t="n"/>
      <c r="H59" s="6" t="n"/>
      <c r="I59" s="4" t="n"/>
      <c r="J59" s="7" t="n"/>
      <c r="K59" s="7" t="n"/>
      <c r="L59" s="7" t="n"/>
      <c r="M59" s="7" t="n"/>
      <c r="N59" s="8">
        <f>IF($A59="","",SUM($J59:$K59)-$L59+$M59)</f>
        <v/>
      </c>
      <c r="O59" s="9" t="n"/>
      <c r="P59" s="10" t="n"/>
      <c r="Q59" s="8">
        <f>IF($A59="","",IF($O59="Aprovado",$N59,IF($O59="Enviado",$N59*$P59,0)))</f>
        <v/>
      </c>
      <c r="R59" s="5" t="n"/>
      <c r="S59" s="9" t="n"/>
      <c r="T59" s="6" t="n"/>
    </row>
    <row r="60">
      <c r="A60" s="4" t="n"/>
      <c r="B60" s="5" t="n"/>
      <c r="C60" s="5" t="n"/>
      <c r="D60" s="4" t="n"/>
      <c r="E60" s="4" t="n"/>
      <c r="F60" s="4" t="n"/>
      <c r="G60" s="4" t="n"/>
      <c r="H60" s="6" t="n"/>
      <c r="I60" s="4" t="n"/>
      <c r="J60" s="7" t="n"/>
      <c r="K60" s="7" t="n"/>
      <c r="L60" s="7" t="n"/>
      <c r="M60" s="7" t="n"/>
      <c r="N60" s="8">
        <f>IF($A60="","",SUM($J60:$K60)-$L60+$M60)</f>
        <v/>
      </c>
      <c r="O60" s="9" t="n"/>
      <c r="P60" s="10" t="n"/>
      <c r="Q60" s="8">
        <f>IF($A60="","",IF($O60="Aprovado",$N60,IF($O60="Enviado",$N60*$P60,0)))</f>
        <v/>
      </c>
      <c r="R60" s="5" t="n"/>
      <c r="S60" s="9" t="n"/>
      <c r="T60" s="6" t="n"/>
    </row>
    <row r="61">
      <c r="A61" s="4" t="n"/>
      <c r="B61" s="5" t="n"/>
      <c r="C61" s="5" t="n"/>
      <c r="D61" s="4" t="n"/>
      <c r="E61" s="4" t="n"/>
      <c r="F61" s="4" t="n"/>
      <c r="G61" s="4" t="n"/>
      <c r="H61" s="6" t="n"/>
      <c r="I61" s="4" t="n"/>
      <c r="J61" s="7" t="n"/>
      <c r="K61" s="7" t="n"/>
      <c r="L61" s="7" t="n"/>
      <c r="M61" s="7" t="n"/>
      <c r="N61" s="8">
        <f>IF($A61="","",SUM($J61:$K61)-$L61+$M61)</f>
        <v/>
      </c>
      <c r="O61" s="9" t="n"/>
      <c r="P61" s="10" t="n"/>
      <c r="Q61" s="8">
        <f>IF($A61="","",IF($O61="Aprovado",$N61,IF($O61="Enviado",$N61*$P61,0)))</f>
        <v/>
      </c>
      <c r="R61" s="5" t="n"/>
      <c r="S61" s="9" t="n"/>
      <c r="T61" s="6" t="n"/>
    </row>
    <row r="62">
      <c r="A62" s="4" t="n"/>
      <c r="B62" s="5" t="n"/>
      <c r="C62" s="5" t="n"/>
      <c r="D62" s="4" t="n"/>
      <c r="E62" s="4" t="n"/>
      <c r="F62" s="4" t="n"/>
      <c r="G62" s="4" t="n"/>
      <c r="H62" s="6" t="n"/>
      <c r="I62" s="4" t="n"/>
      <c r="J62" s="7" t="n"/>
      <c r="K62" s="7" t="n"/>
      <c r="L62" s="7" t="n"/>
      <c r="M62" s="7" t="n"/>
      <c r="N62" s="8">
        <f>IF($A62="","",SUM($J62:$K62)-$L62+$M62)</f>
        <v/>
      </c>
      <c r="O62" s="9" t="n"/>
      <c r="P62" s="10" t="n"/>
      <c r="Q62" s="8">
        <f>IF($A62="","",IF($O62="Aprovado",$N62,IF($O62="Enviado",$N62*$P62,0)))</f>
        <v/>
      </c>
      <c r="R62" s="5" t="n"/>
      <c r="S62" s="9" t="n"/>
      <c r="T62" s="6" t="n"/>
    </row>
    <row r="63">
      <c r="A63" s="4" t="n"/>
      <c r="B63" s="5" t="n"/>
      <c r="C63" s="5" t="n"/>
      <c r="D63" s="4" t="n"/>
      <c r="E63" s="4" t="n"/>
      <c r="F63" s="4" t="n"/>
      <c r="G63" s="4" t="n"/>
      <c r="H63" s="6" t="n"/>
      <c r="I63" s="4" t="n"/>
      <c r="J63" s="7" t="n"/>
      <c r="K63" s="7" t="n"/>
      <c r="L63" s="7" t="n"/>
      <c r="M63" s="7" t="n"/>
      <c r="N63" s="8">
        <f>IF($A63="","",SUM($J63:$K63)-$L63+$M63)</f>
        <v/>
      </c>
      <c r="O63" s="9" t="n"/>
      <c r="P63" s="10" t="n"/>
      <c r="Q63" s="8">
        <f>IF($A63="","",IF($O63="Aprovado",$N63,IF($O63="Enviado",$N63*$P63,0)))</f>
        <v/>
      </c>
      <c r="R63" s="5" t="n"/>
      <c r="S63" s="9" t="n"/>
      <c r="T63" s="6" t="n"/>
    </row>
    <row r="64">
      <c r="A64" s="4" t="n"/>
      <c r="B64" s="5" t="n"/>
      <c r="C64" s="5" t="n"/>
      <c r="D64" s="4" t="n"/>
      <c r="E64" s="4" t="n"/>
      <c r="F64" s="4" t="n"/>
      <c r="G64" s="4" t="n"/>
      <c r="H64" s="6" t="n"/>
      <c r="I64" s="4" t="n"/>
      <c r="J64" s="7" t="n"/>
      <c r="K64" s="7" t="n"/>
      <c r="L64" s="7" t="n"/>
      <c r="M64" s="7" t="n"/>
      <c r="N64" s="8">
        <f>IF($A64="","",SUM($J64:$K64)-$L64+$M64)</f>
        <v/>
      </c>
      <c r="O64" s="9" t="n"/>
      <c r="P64" s="10" t="n"/>
      <c r="Q64" s="8">
        <f>IF($A64="","",IF($O64="Aprovado",$N64,IF($O64="Enviado",$N64*$P64,0)))</f>
        <v/>
      </c>
      <c r="R64" s="5" t="n"/>
      <c r="S64" s="9" t="n"/>
      <c r="T64" s="6" t="n"/>
    </row>
    <row r="65">
      <c r="A65" s="4" t="n"/>
      <c r="B65" s="5" t="n"/>
      <c r="C65" s="5" t="n"/>
      <c r="D65" s="4" t="n"/>
      <c r="E65" s="4" t="n"/>
      <c r="F65" s="4" t="n"/>
      <c r="G65" s="4" t="n"/>
      <c r="H65" s="6" t="n"/>
      <c r="I65" s="4" t="n"/>
      <c r="J65" s="7" t="n"/>
      <c r="K65" s="7" t="n"/>
      <c r="L65" s="7" t="n"/>
      <c r="M65" s="7" t="n"/>
      <c r="N65" s="8">
        <f>IF($A65="","",SUM($J65:$K65)-$L65+$M65)</f>
        <v/>
      </c>
      <c r="O65" s="9" t="n"/>
      <c r="P65" s="10" t="n"/>
      <c r="Q65" s="8">
        <f>IF($A65="","",IF($O65="Aprovado",$N65,IF($O65="Enviado",$N65*$P65,0)))</f>
        <v/>
      </c>
      <c r="R65" s="5" t="n"/>
      <c r="S65" s="9" t="n"/>
      <c r="T65" s="6" t="n"/>
    </row>
    <row r="66">
      <c r="A66" s="4" t="n"/>
      <c r="B66" s="5" t="n"/>
      <c r="C66" s="5" t="n"/>
      <c r="D66" s="4" t="n"/>
      <c r="E66" s="4" t="n"/>
      <c r="F66" s="4" t="n"/>
      <c r="G66" s="4" t="n"/>
      <c r="H66" s="6" t="n"/>
      <c r="I66" s="4" t="n"/>
      <c r="J66" s="7" t="n"/>
      <c r="K66" s="7" t="n"/>
      <c r="L66" s="7" t="n"/>
      <c r="M66" s="7" t="n"/>
      <c r="N66" s="8">
        <f>IF($A66="","",SUM($J66:$K66)-$L66+$M66)</f>
        <v/>
      </c>
      <c r="O66" s="9" t="n"/>
      <c r="P66" s="10" t="n"/>
      <c r="Q66" s="8">
        <f>IF($A66="","",IF($O66="Aprovado",$N66,IF($O66="Enviado",$N66*$P66,0)))</f>
        <v/>
      </c>
      <c r="R66" s="5" t="n"/>
      <c r="S66" s="9" t="n"/>
      <c r="T66" s="6" t="n"/>
    </row>
    <row r="67">
      <c r="A67" s="4" t="n"/>
      <c r="B67" s="5" t="n"/>
      <c r="C67" s="5" t="n"/>
      <c r="D67" s="4" t="n"/>
      <c r="E67" s="4" t="n"/>
      <c r="F67" s="4" t="n"/>
      <c r="G67" s="4" t="n"/>
      <c r="H67" s="6" t="n"/>
      <c r="I67" s="4" t="n"/>
      <c r="J67" s="7" t="n"/>
      <c r="K67" s="7" t="n"/>
      <c r="L67" s="7" t="n"/>
      <c r="M67" s="7" t="n"/>
      <c r="N67" s="8">
        <f>IF($A67="","",SUM($J67:$K67)-$L67+$M67)</f>
        <v/>
      </c>
      <c r="O67" s="9" t="n"/>
      <c r="P67" s="10" t="n"/>
      <c r="Q67" s="8">
        <f>IF($A67="","",IF($O67="Aprovado",$N67,IF($O67="Enviado",$N67*$P67,0)))</f>
        <v/>
      </c>
      <c r="R67" s="5" t="n"/>
      <c r="S67" s="9" t="n"/>
      <c r="T67" s="6" t="n"/>
    </row>
    <row r="68">
      <c r="A68" s="4" t="n"/>
      <c r="B68" s="5" t="n"/>
      <c r="C68" s="5" t="n"/>
      <c r="D68" s="4" t="n"/>
      <c r="E68" s="4" t="n"/>
      <c r="F68" s="4" t="n"/>
      <c r="G68" s="4" t="n"/>
      <c r="H68" s="6" t="n"/>
      <c r="I68" s="4" t="n"/>
      <c r="J68" s="7" t="n"/>
      <c r="K68" s="7" t="n"/>
      <c r="L68" s="7" t="n"/>
      <c r="M68" s="7" t="n"/>
      <c r="N68" s="8">
        <f>IF($A68="","",SUM($J68:$K68)-$L68+$M68)</f>
        <v/>
      </c>
      <c r="O68" s="9" t="n"/>
      <c r="P68" s="10" t="n"/>
      <c r="Q68" s="8">
        <f>IF($A68="","",IF($O68="Aprovado",$N68,IF($O68="Enviado",$N68*$P68,0)))</f>
        <v/>
      </c>
      <c r="R68" s="5" t="n"/>
      <c r="S68" s="9" t="n"/>
      <c r="T68" s="6" t="n"/>
    </row>
    <row r="69">
      <c r="A69" s="4" t="n"/>
      <c r="B69" s="5" t="n"/>
      <c r="C69" s="5" t="n"/>
      <c r="D69" s="4" t="n"/>
      <c r="E69" s="4" t="n"/>
      <c r="F69" s="4" t="n"/>
      <c r="G69" s="4" t="n"/>
      <c r="H69" s="6" t="n"/>
      <c r="I69" s="4" t="n"/>
      <c r="J69" s="7" t="n"/>
      <c r="K69" s="7" t="n"/>
      <c r="L69" s="7" t="n"/>
      <c r="M69" s="7" t="n"/>
      <c r="N69" s="8">
        <f>IF($A69="","",SUM($J69:$K69)-$L69+$M69)</f>
        <v/>
      </c>
      <c r="O69" s="9" t="n"/>
      <c r="P69" s="10" t="n"/>
      <c r="Q69" s="8">
        <f>IF($A69="","",IF($O69="Aprovado",$N69,IF($O69="Enviado",$N69*$P69,0)))</f>
        <v/>
      </c>
      <c r="R69" s="5" t="n"/>
      <c r="S69" s="9" t="n"/>
      <c r="T69" s="6" t="n"/>
    </row>
    <row r="70">
      <c r="A70" s="4" t="n"/>
      <c r="B70" s="5" t="n"/>
      <c r="C70" s="5" t="n"/>
      <c r="D70" s="4" t="n"/>
      <c r="E70" s="4" t="n"/>
      <c r="F70" s="4" t="n"/>
      <c r="G70" s="4" t="n"/>
      <c r="H70" s="6" t="n"/>
      <c r="I70" s="4" t="n"/>
      <c r="J70" s="7" t="n"/>
      <c r="K70" s="7" t="n"/>
      <c r="L70" s="7" t="n"/>
      <c r="M70" s="7" t="n"/>
      <c r="N70" s="8">
        <f>IF($A70="","",SUM($J70:$K70)-$L70+$M70)</f>
        <v/>
      </c>
      <c r="O70" s="9" t="n"/>
      <c r="P70" s="10" t="n"/>
      <c r="Q70" s="8">
        <f>IF($A70="","",IF($O70="Aprovado",$N70,IF($O70="Enviado",$N70*$P70,0)))</f>
        <v/>
      </c>
      <c r="R70" s="5" t="n"/>
      <c r="S70" s="9" t="n"/>
      <c r="T70" s="6" t="n"/>
    </row>
    <row r="71">
      <c r="A71" s="4" t="n"/>
      <c r="B71" s="5" t="n"/>
      <c r="C71" s="5" t="n"/>
      <c r="D71" s="4" t="n"/>
      <c r="E71" s="4" t="n"/>
      <c r="F71" s="4" t="n"/>
      <c r="G71" s="4" t="n"/>
      <c r="H71" s="6" t="n"/>
      <c r="I71" s="4" t="n"/>
      <c r="J71" s="7" t="n"/>
      <c r="K71" s="7" t="n"/>
      <c r="L71" s="7" t="n"/>
      <c r="M71" s="7" t="n"/>
      <c r="N71" s="8">
        <f>IF($A71="","",SUM($J71:$K71)-$L71+$M71)</f>
        <v/>
      </c>
      <c r="O71" s="9" t="n"/>
      <c r="P71" s="10" t="n"/>
      <c r="Q71" s="8">
        <f>IF($A71="","",IF($O71="Aprovado",$N71,IF($O71="Enviado",$N71*$P71,0)))</f>
        <v/>
      </c>
      <c r="R71" s="5" t="n"/>
      <c r="S71" s="9" t="n"/>
      <c r="T71" s="6" t="n"/>
    </row>
    <row r="72">
      <c r="A72" s="4" t="n"/>
      <c r="B72" s="5" t="n"/>
      <c r="C72" s="5" t="n"/>
      <c r="D72" s="4" t="n"/>
      <c r="E72" s="4" t="n"/>
      <c r="F72" s="4" t="n"/>
      <c r="G72" s="4" t="n"/>
      <c r="H72" s="6" t="n"/>
      <c r="I72" s="4" t="n"/>
      <c r="J72" s="7" t="n"/>
      <c r="K72" s="7" t="n"/>
      <c r="L72" s="7" t="n"/>
      <c r="M72" s="7" t="n"/>
      <c r="N72" s="8">
        <f>IF($A72="","",SUM($J72:$K72)-$L72+$M72)</f>
        <v/>
      </c>
      <c r="O72" s="9" t="n"/>
      <c r="P72" s="10" t="n"/>
      <c r="Q72" s="8">
        <f>IF($A72="","",IF($O72="Aprovado",$N72,IF($O72="Enviado",$N72*$P72,0)))</f>
        <v/>
      </c>
      <c r="R72" s="5" t="n"/>
      <c r="S72" s="9" t="n"/>
      <c r="T72" s="6" t="n"/>
    </row>
    <row r="73">
      <c r="A73" s="4" t="n"/>
      <c r="B73" s="5" t="n"/>
      <c r="C73" s="5" t="n"/>
      <c r="D73" s="4" t="n"/>
      <c r="E73" s="4" t="n"/>
      <c r="F73" s="4" t="n"/>
      <c r="G73" s="4" t="n"/>
      <c r="H73" s="6" t="n"/>
      <c r="I73" s="4" t="n"/>
      <c r="J73" s="7" t="n"/>
      <c r="K73" s="7" t="n"/>
      <c r="L73" s="7" t="n"/>
      <c r="M73" s="7" t="n"/>
      <c r="N73" s="8">
        <f>IF($A73="","",SUM($J73:$K73)-$L73+$M73)</f>
        <v/>
      </c>
      <c r="O73" s="9" t="n"/>
      <c r="P73" s="10" t="n"/>
      <c r="Q73" s="8">
        <f>IF($A73="","",IF($O73="Aprovado",$N73,IF($O73="Enviado",$N73*$P73,0)))</f>
        <v/>
      </c>
      <c r="R73" s="5" t="n"/>
      <c r="S73" s="9" t="n"/>
      <c r="T73" s="6" t="n"/>
    </row>
    <row r="74">
      <c r="A74" s="4" t="n"/>
      <c r="B74" s="5" t="n"/>
      <c r="C74" s="5" t="n"/>
      <c r="D74" s="4" t="n"/>
      <c r="E74" s="4" t="n"/>
      <c r="F74" s="4" t="n"/>
      <c r="G74" s="4" t="n"/>
      <c r="H74" s="6" t="n"/>
      <c r="I74" s="4" t="n"/>
      <c r="J74" s="7" t="n"/>
      <c r="K74" s="7" t="n"/>
      <c r="L74" s="7" t="n"/>
      <c r="M74" s="7" t="n"/>
      <c r="N74" s="8">
        <f>IF($A74="","",SUM($J74:$K74)-$L74+$M74)</f>
        <v/>
      </c>
      <c r="O74" s="9" t="n"/>
      <c r="P74" s="10" t="n"/>
      <c r="Q74" s="8">
        <f>IF($A74="","",IF($O74="Aprovado",$N74,IF($O74="Enviado",$N74*$P74,0)))</f>
        <v/>
      </c>
      <c r="R74" s="5" t="n"/>
      <c r="S74" s="9" t="n"/>
      <c r="T74" s="6" t="n"/>
    </row>
    <row r="75">
      <c r="A75" s="4" t="n"/>
      <c r="B75" s="5" t="n"/>
      <c r="C75" s="5" t="n"/>
      <c r="D75" s="4" t="n"/>
      <c r="E75" s="4" t="n"/>
      <c r="F75" s="4" t="n"/>
      <c r="G75" s="4" t="n"/>
      <c r="H75" s="6" t="n"/>
      <c r="I75" s="4" t="n"/>
      <c r="J75" s="7" t="n"/>
      <c r="K75" s="7" t="n"/>
      <c r="L75" s="7" t="n"/>
      <c r="M75" s="7" t="n"/>
      <c r="N75" s="8">
        <f>IF($A75="","",SUM($J75:$K75)-$L75+$M75)</f>
        <v/>
      </c>
      <c r="O75" s="9" t="n"/>
      <c r="P75" s="10" t="n"/>
      <c r="Q75" s="8">
        <f>IF($A75="","",IF($O75="Aprovado",$N75,IF($O75="Enviado",$N75*$P75,0)))</f>
        <v/>
      </c>
      <c r="R75" s="5" t="n"/>
      <c r="S75" s="9" t="n"/>
      <c r="T75" s="6" t="n"/>
    </row>
    <row r="76">
      <c r="A76" s="4" t="n"/>
      <c r="B76" s="5" t="n"/>
      <c r="C76" s="5" t="n"/>
      <c r="D76" s="4" t="n"/>
      <c r="E76" s="4" t="n"/>
      <c r="F76" s="4" t="n"/>
      <c r="G76" s="4" t="n"/>
      <c r="H76" s="6" t="n"/>
      <c r="I76" s="4" t="n"/>
      <c r="J76" s="7" t="n"/>
      <c r="K76" s="7" t="n"/>
      <c r="L76" s="7" t="n"/>
      <c r="M76" s="7" t="n"/>
      <c r="N76" s="8">
        <f>IF($A76="","",SUM($J76:$K76)-$L76+$M76)</f>
        <v/>
      </c>
      <c r="O76" s="9" t="n"/>
      <c r="P76" s="10" t="n"/>
      <c r="Q76" s="8">
        <f>IF($A76="","",IF($O76="Aprovado",$N76,IF($O76="Enviado",$N76*$P76,0)))</f>
        <v/>
      </c>
      <c r="R76" s="5" t="n"/>
      <c r="S76" s="9" t="n"/>
      <c r="T76" s="6" t="n"/>
    </row>
    <row r="77">
      <c r="A77" s="4" t="n"/>
      <c r="B77" s="5" t="n"/>
      <c r="C77" s="5" t="n"/>
      <c r="D77" s="4" t="n"/>
      <c r="E77" s="4" t="n"/>
      <c r="F77" s="4" t="n"/>
      <c r="G77" s="4" t="n"/>
      <c r="H77" s="6" t="n"/>
      <c r="I77" s="4" t="n"/>
      <c r="J77" s="7" t="n"/>
      <c r="K77" s="7" t="n"/>
      <c r="L77" s="7" t="n"/>
      <c r="M77" s="7" t="n"/>
      <c r="N77" s="8">
        <f>IF($A77="","",SUM($J77:$K77)-$L77+$M77)</f>
        <v/>
      </c>
      <c r="O77" s="9" t="n"/>
      <c r="P77" s="10" t="n"/>
      <c r="Q77" s="8">
        <f>IF($A77="","",IF($O77="Aprovado",$N77,IF($O77="Enviado",$N77*$P77,0)))</f>
        <v/>
      </c>
      <c r="R77" s="5" t="n"/>
      <c r="S77" s="9" t="n"/>
      <c r="T77" s="6" t="n"/>
    </row>
    <row r="78">
      <c r="A78" s="4" t="n"/>
      <c r="B78" s="5" t="n"/>
      <c r="C78" s="5" t="n"/>
      <c r="D78" s="4" t="n"/>
      <c r="E78" s="4" t="n"/>
      <c r="F78" s="4" t="n"/>
      <c r="G78" s="4" t="n"/>
      <c r="H78" s="6" t="n"/>
      <c r="I78" s="4" t="n"/>
      <c r="J78" s="7" t="n"/>
      <c r="K78" s="7" t="n"/>
      <c r="L78" s="7" t="n"/>
      <c r="M78" s="7" t="n"/>
      <c r="N78" s="8">
        <f>IF($A78="","",SUM($J78:$K78)-$L78+$M78)</f>
        <v/>
      </c>
      <c r="O78" s="9" t="n"/>
      <c r="P78" s="10" t="n"/>
      <c r="Q78" s="8">
        <f>IF($A78="","",IF($O78="Aprovado",$N78,IF($O78="Enviado",$N78*$P78,0)))</f>
        <v/>
      </c>
      <c r="R78" s="5" t="n"/>
      <c r="S78" s="9" t="n"/>
      <c r="T78" s="6" t="n"/>
    </row>
    <row r="79">
      <c r="A79" s="4" t="n"/>
      <c r="B79" s="5" t="n"/>
      <c r="C79" s="5" t="n"/>
      <c r="D79" s="4" t="n"/>
      <c r="E79" s="4" t="n"/>
      <c r="F79" s="4" t="n"/>
      <c r="G79" s="4" t="n"/>
      <c r="H79" s="6" t="n"/>
      <c r="I79" s="4" t="n"/>
      <c r="J79" s="7" t="n"/>
      <c r="K79" s="7" t="n"/>
      <c r="L79" s="7" t="n"/>
      <c r="M79" s="7" t="n"/>
      <c r="N79" s="8">
        <f>IF($A79="","",SUM($J79:$K79)-$L79+$M79)</f>
        <v/>
      </c>
      <c r="O79" s="9" t="n"/>
      <c r="P79" s="10" t="n"/>
      <c r="Q79" s="8">
        <f>IF($A79="","",IF($O79="Aprovado",$N79,IF($O79="Enviado",$N79*$P79,0)))</f>
        <v/>
      </c>
      <c r="R79" s="5" t="n"/>
      <c r="S79" s="9" t="n"/>
      <c r="T79" s="6" t="n"/>
    </row>
    <row r="80">
      <c r="A80" s="4" t="n"/>
      <c r="B80" s="5" t="n"/>
      <c r="C80" s="5" t="n"/>
      <c r="D80" s="4" t="n"/>
      <c r="E80" s="4" t="n"/>
      <c r="F80" s="4" t="n"/>
      <c r="G80" s="4" t="n"/>
      <c r="H80" s="6" t="n"/>
      <c r="I80" s="4" t="n"/>
      <c r="J80" s="7" t="n"/>
      <c r="K80" s="7" t="n"/>
      <c r="L80" s="7" t="n"/>
      <c r="M80" s="7" t="n"/>
      <c r="N80" s="8">
        <f>IF($A80="","",SUM($J80:$K80)-$L80+$M80)</f>
        <v/>
      </c>
      <c r="O80" s="9" t="n"/>
      <c r="P80" s="10" t="n"/>
      <c r="Q80" s="8">
        <f>IF($A80="","",IF($O80="Aprovado",$N80,IF($O80="Enviado",$N80*$P80,0)))</f>
        <v/>
      </c>
      <c r="R80" s="5" t="n"/>
      <c r="S80" s="9" t="n"/>
      <c r="T80" s="6" t="n"/>
    </row>
    <row r="81">
      <c r="A81" s="4" t="n"/>
      <c r="B81" s="5" t="n"/>
      <c r="C81" s="5" t="n"/>
      <c r="D81" s="4" t="n"/>
      <c r="E81" s="4" t="n"/>
      <c r="F81" s="4" t="n"/>
      <c r="G81" s="4" t="n"/>
      <c r="H81" s="6" t="n"/>
      <c r="I81" s="4" t="n"/>
      <c r="J81" s="7" t="n"/>
      <c r="K81" s="7" t="n"/>
      <c r="L81" s="7" t="n"/>
      <c r="M81" s="7" t="n"/>
      <c r="N81" s="8">
        <f>IF($A81="","",SUM($J81:$K81)-$L81+$M81)</f>
        <v/>
      </c>
      <c r="O81" s="9" t="n"/>
      <c r="P81" s="10" t="n"/>
      <c r="Q81" s="8">
        <f>IF($A81="","",IF($O81="Aprovado",$N81,IF($O81="Enviado",$N81*$P81,0)))</f>
        <v/>
      </c>
      <c r="R81" s="5" t="n"/>
      <c r="S81" s="9" t="n"/>
      <c r="T81" s="6" t="n"/>
    </row>
    <row r="82">
      <c r="A82" s="4" t="n"/>
      <c r="B82" s="5" t="n"/>
      <c r="C82" s="5" t="n"/>
      <c r="D82" s="4" t="n"/>
      <c r="E82" s="4" t="n"/>
      <c r="F82" s="4" t="n"/>
      <c r="G82" s="4" t="n"/>
      <c r="H82" s="6" t="n"/>
      <c r="I82" s="4" t="n"/>
      <c r="J82" s="7" t="n"/>
      <c r="K82" s="7" t="n"/>
      <c r="L82" s="7" t="n"/>
      <c r="M82" s="7" t="n"/>
      <c r="N82" s="8">
        <f>IF($A82="","",SUM($J82:$K82)-$L82+$M82)</f>
        <v/>
      </c>
      <c r="O82" s="9" t="n"/>
      <c r="P82" s="10" t="n"/>
      <c r="Q82" s="8">
        <f>IF($A82="","",IF($O82="Aprovado",$N82,IF($O82="Enviado",$N82*$P82,0)))</f>
        <v/>
      </c>
      <c r="R82" s="5" t="n"/>
      <c r="S82" s="9" t="n"/>
      <c r="T82" s="6" t="n"/>
    </row>
    <row r="83">
      <c r="A83" s="4" t="n"/>
      <c r="B83" s="5" t="n"/>
      <c r="C83" s="5" t="n"/>
      <c r="D83" s="4" t="n"/>
      <c r="E83" s="4" t="n"/>
      <c r="F83" s="4" t="n"/>
      <c r="G83" s="4" t="n"/>
      <c r="H83" s="6" t="n"/>
      <c r="I83" s="4" t="n"/>
      <c r="J83" s="7" t="n"/>
      <c r="K83" s="7" t="n"/>
      <c r="L83" s="7" t="n"/>
      <c r="M83" s="7" t="n"/>
      <c r="N83" s="8">
        <f>IF($A83="","",SUM($J83:$K83)-$L83+$M83)</f>
        <v/>
      </c>
      <c r="O83" s="9" t="n"/>
      <c r="P83" s="10" t="n"/>
      <c r="Q83" s="8">
        <f>IF($A83="","",IF($O83="Aprovado",$N83,IF($O83="Enviado",$N83*$P83,0)))</f>
        <v/>
      </c>
      <c r="R83" s="5" t="n"/>
      <c r="S83" s="9" t="n"/>
      <c r="T83" s="6" t="n"/>
    </row>
    <row r="84">
      <c r="A84" s="4" t="n"/>
      <c r="B84" s="5" t="n"/>
      <c r="C84" s="5" t="n"/>
      <c r="D84" s="4" t="n"/>
      <c r="E84" s="4" t="n"/>
      <c r="F84" s="4" t="n"/>
      <c r="G84" s="4" t="n"/>
      <c r="H84" s="6" t="n"/>
      <c r="I84" s="4" t="n"/>
      <c r="J84" s="7" t="n"/>
      <c r="K84" s="7" t="n"/>
      <c r="L84" s="7" t="n"/>
      <c r="M84" s="7" t="n"/>
      <c r="N84" s="8">
        <f>IF($A84="","",SUM($J84:$K84)-$L84+$M84)</f>
        <v/>
      </c>
      <c r="O84" s="9" t="n"/>
      <c r="P84" s="10" t="n"/>
      <c r="Q84" s="8">
        <f>IF($A84="","",IF($O84="Aprovado",$N84,IF($O84="Enviado",$N84*$P84,0)))</f>
        <v/>
      </c>
      <c r="R84" s="5" t="n"/>
      <c r="S84" s="9" t="n"/>
      <c r="T84" s="6" t="n"/>
    </row>
    <row r="85">
      <c r="A85" s="4" t="n"/>
      <c r="B85" s="5" t="n"/>
      <c r="C85" s="5" t="n"/>
      <c r="D85" s="4" t="n"/>
      <c r="E85" s="4" t="n"/>
      <c r="F85" s="4" t="n"/>
      <c r="G85" s="4" t="n"/>
      <c r="H85" s="6" t="n"/>
      <c r="I85" s="4" t="n"/>
      <c r="J85" s="7" t="n"/>
      <c r="K85" s="7" t="n"/>
      <c r="L85" s="7" t="n"/>
      <c r="M85" s="7" t="n"/>
      <c r="N85" s="8">
        <f>IF($A85="","",SUM($J85:$K85)-$L85+$M85)</f>
        <v/>
      </c>
      <c r="O85" s="9" t="n"/>
      <c r="P85" s="10" t="n"/>
      <c r="Q85" s="8">
        <f>IF($A85="","",IF($O85="Aprovado",$N85,IF($O85="Enviado",$N85*$P85,0)))</f>
        <v/>
      </c>
      <c r="R85" s="5" t="n"/>
      <c r="S85" s="9" t="n"/>
      <c r="T85" s="6" t="n"/>
    </row>
    <row r="86">
      <c r="A86" s="4" t="n"/>
      <c r="B86" s="5" t="n"/>
      <c r="C86" s="5" t="n"/>
      <c r="D86" s="4" t="n"/>
      <c r="E86" s="4" t="n"/>
      <c r="F86" s="4" t="n"/>
      <c r="G86" s="4" t="n"/>
      <c r="H86" s="6" t="n"/>
      <c r="I86" s="4" t="n"/>
      <c r="J86" s="7" t="n"/>
      <c r="K86" s="7" t="n"/>
      <c r="L86" s="7" t="n"/>
      <c r="M86" s="7" t="n"/>
      <c r="N86" s="8">
        <f>IF($A86="","",SUM($J86:$K86)-$L86+$M86)</f>
        <v/>
      </c>
      <c r="O86" s="9" t="n"/>
      <c r="P86" s="10" t="n"/>
      <c r="Q86" s="8">
        <f>IF($A86="","",IF($O86="Aprovado",$N86,IF($O86="Enviado",$N86*$P86,0)))</f>
        <v/>
      </c>
      <c r="R86" s="5" t="n"/>
      <c r="S86" s="9" t="n"/>
      <c r="T86" s="6" t="n"/>
    </row>
    <row r="87">
      <c r="A87" s="4" t="n"/>
      <c r="B87" s="5" t="n"/>
      <c r="C87" s="5" t="n"/>
      <c r="D87" s="4" t="n"/>
      <c r="E87" s="4" t="n"/>
      <c r="F87" s="4" t="n"/>
      <c r="G87" s="4" t="n"/>
      <c r="H87" s="6" t="n"/>
      <c r="I87" s="4" t="n"/>
      <c r="J87" s="7" t="n"/>
      <c r="K87" s="7" t="n"/>
      <c r="L87" s="7" t="n"/>
      <c r="M87" s="7" t="n"/>
      <c r="N87" s="8">
        <f>IF($A87="","",SUM($J87:$K87)-$L87+$M87)</f>
        <v/>
      </c>
      <c r="O87" s="9" t="n"/>
      <c r="P87" s="10" t="n"/>
      <c r="Q87" s="8">
        <f>IF($A87="","",IF($O87="Aprovado",$N87,IF($O87="Enviado",$N87*$P87,0)))</f>
        <v/>
      </c>
      <c r="R87" s="5" t="n"/>
      <c r="S87" s="9" t="n"/>
      <c r="T87" s="6" t="n"/>
    </row>
    <row r="88">
      <c r="A88" s="4" t="n"/>
      <c r="B88" s="5" t="n"/>
      <c r="C88" s="5" t="n"/>
      <c r="D88" s="4" t="n"/>
      <c r="E88" s="4" t="n"/>
      <c r="F88" s="4" t="n"/>
      <c r="G88" s="4" t="n"/>
      <c r="H88" s="6" t="n"/>
      <c r="I88" s="4" t="n"/>
      <c r="J88" s="7" t="n"/>
      <c r="K88" s="7" t="n"/>
      <c r="L88" s="7" t="n"/>
      <c r="M88" s="7" t="n"/>
      <c r="N88" s="8">
        <f>IF($A88="","",SUM($J88:$K88)-$L88+$M88)</f>
        <v/>
      </c>
      <c r="O88" s="9" t="n"/>
      <c r="P88" s="10" t="n"/>
      <c r="Q88" s="8">
        <f>IF($A88="","",IF($O88="Aprovado",$N88,IF($O88="Enviado",$N88*$P88,0)))</f>
        <v/>
      </c>
      <c r="R88" s="5" t="n"/>
      <c r="S88" s="9" t="n"/>
      <c r="T88" s="6" t="n"/>
    </row>
    <row r="89">
      <c r="A89" s="4" t="n"/>
      <c r="B89" s="5" t="n"/>
      <c r="C89" s="5" t="n"/>
      <c r="D89" s="4" t="n"/>
      <c r="E89" s="4" t="n"/>
      <c r="F89" s="4" t="n"/>
      <c r="G89" s="4" t="n"/>
      <c r="H89" s="6" t="n"/>
      <c r="I89" s="4" t="n"/>
      <c r="J89" s="7" t="n"/>
      <c r="K89" s="7" t="n"/>
      <c r="L89" s="7" t="n"/>
      <c r="M89" s="7" t="n"/>
      <c r="N89" s="8">
        <f>IF($A89="","",SUM($J89:$K89)-$L89+$M89)</f>
        <v/>
      </c>
      <c r="O89" s="9" t="n"/>
      <c r="P89" s="10" t="n"/>
      <c r="Q89" s="8">
        <f>IF($A89="","",IF($O89="Aprovado",$N89,IF($O89="Enviado",$N89*$P89,0)))</f>
        <v/>
      </c>
      <c r="R89" s="5" t="n"/>
      <c r="S89" s="9" t="n"/>
      <c r="T89" s="6" t="n"/>
    </row>
    <row r="90">
      <c r="A90" s="4" t="n"/>
      <c r="B90" s="5" t="n"/>
      <c r="C90" s="5" t="n"/>
      <c r="D90" s="4" t="n"/>
      <c r="E90" s="4" t="n"/>
      <c r="F90" s="4" t="n"/>
      <c r="G90" s="4" t="n"/>
      <c r="H90" s="6" t="n"/>
      <c r="I90" s="4" t="n"/>
      <c r="J90" s="7" t="n"/>
      <c r="K90" s="7" t="n"/>
      <c r="L90" s="7" t="n"/>
      <c r="M90" s="7" t="n"/>
      <c r="N90" s="8">
        <f>IF($A90="","",SUM($J90:$K90)-$L90+$M90)</f>
        <v/>
      </c>
      <c r="O90" s="9" t="n"/>
      <c r="P90" s="10" t="n"/>
      <c r="Q90" s="8">
        <f>IF($A90="","",IF($O90="Aprovado",$N90,IF($O90="Enviado",$N90*$P90,0)))</f>
        <v/>
      </c>
      <c r="R90" s="5" t="n"/>
      <c r="S90" s="9" t="n"/>
      <c r="T90" s="6" t="n"/>
    </row>
    <row r="91">
      <c r="A91" s="4" t="n"/>
      <c r="B91" s="5" t="n"/>
      <c r="C91" s="5" t="n"/>
      <c r="D91" s="4" t="n"/>
      <c r="E91" s="4" t="n"/>
      <c r="F91" s="4" t="n"/>
      <c r="G91" s="4" t="n"/>
      <c r="H91" s="6" t="n"/>
      <c r="I91" s="4" t="n"/>
      <c r="J91" s="7" t="n"/>
      <c r="K91" s="7" t="n"/>
      <c r="L91" s="7" t="n"/>
      <c r="M91" s="7" t="n"/>
      <c r="N91" s="8">
        <f>IF($A91="","",SUM($J91:$K91)-$L91+$M91)</f>
        <v/>
      </c>
      <c r="O91" s="9" t="n"/>
      <c r="P91" s="10" t="n"/>
      <c r="Q91" s="8">
        <f>IF($A91="","",IF($O91="Aprovado",$N91,IF($O91="Enviado",$N91*$P91,0)))</f>
        <v/>
      </c>
      <c r="R91" s="5" t="n"/>
      <c r="S91" s="9" t="n"/>
      <c r="T91" s="6" t="n"/>
    </row>
    <row r="92">
      <c r="A92" s="4" t="n"/>
      <c r="B92" s="5" t="n"/>
      <c r="C92" s="5" t="n"/>
      <c r="D92" s="4" t="n"/>
      <c r="E92" s="4" t="n"/>
      <c r="F92" s="4" t="n"/>
      <c r="G92" s="4" t="n"/>
      <c r="H92" s="6" t="n"/>
      <c r="I92" s="4" t="n"/>
      <c r="J92" s="7" t="n"/>
      <c r="K92" s="7" t="n"/>
      <c r="L92" s="7" t="n"/>
      <c r="M92" s="7" t="n"/>
      <c r="N92" s="8">
        <f>IF($A92="","",SUM($J92:$K92)-$L92+$M92)</f>
        <v/>
      </c>
      <c r="O92" s="9" t="n"/>
      <c r="P92" s="10" t="n"/>
      <c r="Q92" s="8">
        <f>IF($A92="","",IF($O92="Aprovado",$N92,IF($O92="Enviado",$N92*$P92,0)))</f>
        <v/>
      </c>
      <c r="R92" s="5" t="n"/>
      <c r="S92" s="9" t="n"/>
      <c r="T92" s="6" t="n"/>
    </row>
    <row r="93">
      <c r="A93" s="4" t="n"/>
      <c r="B93" s="5" t="n"/>
      <c r="C93" s="5" t="n"/>
      <c r="D93" s="4" t="n"/>
      <c r="E93" s="4" t="n"/>
      <c r="F93" s="4" t="n"/>
      <c r="G93" s="4" t="n"/>
      <c r="H93" s="6" t="n"/>
      <c r="I93" s="4" t="n"/>
      <c r="J93" s="7" t="n"/>
      <c r="K93" s="7" t="n"/>
      <c r="L93" s="7" t="n"/>
      <c r="M93" s="7" t="n"/>
      <c r="N93" s="8">
        <f>IF($A93="","",SUM($J93:$K93)-$L93+$M93)</f>
        <v/>
      </c>
      <c r="O93" s="9" t="n"/>
      <c r="P93" s="10" t="n"/>
      <c r="Q93" s="8">
        <f>IF($A93="","",IF($O93="Aprovado",$N93,IF($O93="Enviado",$N93*$P93,0)))</f>
        <v/>
      </c>
      <c r="R93" s="5" t="n"/>
      <c r="S93" s="9" t="n"/>
      <c r="T93" s="6" t="n"/>
    </row>
    <row r="94">
      <c r="A94" s="4" t="n"/>
      <c r="B94" s="5" t="n"/>
      <c r="C94" s="5" t="n"/>
      <c r="D94" s="4" t="n"/>
      <c r="E94" s="4" t="n"/>
      <c r="F94" s="4" t="n"/>
      <c r="G94" s="4" t="n"/>
      <c r="H94" s="6" t="n"/>
      <c r="I94" s="4" t="n"/>
      <c r="J94" s="7" t="n"/>
      <c r="K94" s="7" t="n"/>
      <c r="L94" s="7" t="n"/>
      <c r="M94" s="7" t="n"/>
      <c r="N94" s="8">
        <f>IF($A94="","",SUM($J94:$K94)-$L94+$M94)</f>
        <v/>
      </c>
      <c r="O94" s="9" t="n"/>
      <c r="P94" s="10" t="n"/>
      <c r="Q94" s="8">
        <f>IF($A94="","",IF($O94="Aprovado",$N94,IF($O94="Enviado",$N94*$P94,0)))</f>
        <v/>
      </c>
      <c r="R94" s="5" t="n"/>
      <c r="S94" s="9" t="n"/>
      <c r="T94" s="6" t="n"/>
    </row>
    <row r="95">
      <c r="A95" s="4" t="n"/>
      <c r="B95" s="5" t="n"/>
      <c r="C95" s="5" t="n"/>
      <c r="D95" s="4" t="n"/>
      <c r="E95" s="4" t="n"/>
      <c r="F95" s="4" t="n"/>
      <c r="G95" s="4" t="n"/>
      <c r="H95" s="6" t="n"/>
      <c r="I95" s="4" t="n"/>
      <c r="J95" s="7" t="n"/>
      <c r="K95" s="7" t="n"/>
      <c r="L95" s="7" t="n"/>
      <c r="M95" s="7" t="n"/>
      <c r="N95" s="8">
        <f>IF($A95="","",SUM($J95:$K95)-$L95+$M95)</f>
        <v/>
      </c>
      <c r="O95" s="9" t="n"/>
      <c r="P95" s="10" t="n"/>
      <c r="Q95" s="8">
        <f>IF($A95="","",IF($O95="Aprovado",$N95,IF($O95="Enviado",$N95*$P95,0)))</f>
        <v/>
      </c>
      <c r="R95" s="5" t="n"/>
      <c r="S95" s="9" t="n"/>
      <c r="T95" s="6" t="n"/>
    </row>
    <row r="96">
      <c r="A96" s="4" t="n"/>
      <c r="B96" s="5" t="n"/>
      <c r="C96" s="5" t="n"/>
      <c r="D96" s="4" t="n"/>
      <c r="E96" s="4" t="n"/>
      <c r="F96" s="4" t="n"/>
      <c r="G96" s="4" t="n"/>
      <c r="H96" s="6" t="n"/>
      <c r="I96" s="4" t="n"/>
      <c r="J96" s="7" t="n"/>
      <c r="K96" s="7" t="n"/>
      <c r="L96" s="7" t="n"/>
      <c r="M96" s="7" t="n"/>
      <c r="N96" s="8">
        <f>IF($A96="","",SUM($J96:$K96)-$L96+$M96)</f>
        <v/>
      </c>
      <c r="O96" s="9" t="n"/>
      <c r="P96" s="10" t="n"/>
      <c r="Q96" s="8">
        <f>IF($A96="","",IF($O96="Aprovado",$N96,IF($O96="Enviado",$N96*$P96,0)))</f>
        <v/>
      </c>
      <c r="R96" s="5" t="n"/>
      <c r="S96" s="9" t="n"/>
      <c r="T96" s="6" t="n"/>
    </row>
    <row r="97">
      <c r="A97" s="4" t="n"/>
      <c r="B97" s="5" t="n"/>
      <c r="C97" s="5" t="n"/>
      <c r="D97" s="4" t="n"/>
      <c r="E97" s="4" t="n"/>
      <c r="F97" s="4" t="n"/>
      <c r="G97" s="4" t="n"/>
      <c r="H97" s="6" t="n"/>
      <c r="I97" s="4" t="n"/>
      <c r="J97" s="7" t="n"/>
      <c r="K97" s="7" t="n"/>
      <c r="L97" s="7" t="n"/>
      <c r="M97" s="7" t="n"/>
      <c r="N97" s="8">
        <f>IF($A97="","",SUM($J97:$K97)-$L97+$M97)</f>
        <v/>
      </c>
      <c r="O97" s="9" t="n"/>
      <c r="P97" s="10" t="n"/>
      <c r="Q97" s="8">
        <f>IF($A97="","",IF($O97="Aprovado",$N97,IF($O97="Enviado",$N97*$P97,0)))</f>
        <v/>
      </c>
      <c r="R97" s="5" t="n"/>
      <c r="S97" s="9" t="n"/>
      <c r="T97" s="6" t="n"/>
    </row>
    <row r="98">
      <c r="A98" s="4" t="n"/>
      <c r="B98" s="5" t="n"/>
      <c r="C98" s="5" t="n"/>
      <c r="D98" s="4" t="n"/>
      <c r="E98" s="4" t="n"/>
      <c r="F98" s="4" t="n"/>
      <c r="G98" s="4" t="n"/>
      <c r="H98" s="6" t="n"/>
      <c r="I98" s="4" t="n"/>
      <c r="J98" s="7" t="n"/>
      <c r="K98" s="7" t="n"/>
      <c r="L98" s="7" t="n"/>
      <c r="M98" s="7" t="n"/>
      <c r="N98" s="8">
        <f>IF($A98="","",SUM($J98:$K98)-$L98+$M98)</f>
        <v/>
      </c>
      <c r="O98" s="9" t="n"/>
      <c r="P98" s="10" t="n"/>
      <c r="Q98" s="8">
        <f>IF($A98="","",IF($O98="Aprovado",$N98,IF($O98="Enviado",$N98*$P98,0)))</f>
        <v/>
      </c>
      <c r="R98" s="5" t="n"/>
      <c r="S98" s="9" t="n"/>
      <c r="T98" s="6" t="n"/>
    </row>
    <row r="99">
      <c r="A99" s="4" t="n"/>
      <c r="B99" s="5" t="n"/>
      <c r="C99" s="5" t="n"/>
      <c r="D99" s="4" t="n"/>
      <c r="E99" s="4" t="n"/>
      <c r="F99" s="4" t="n"/>
      <c r="G99" s="4" t="n"/>
      <c r="H99" s="6" t="n"/>
      <c r="I99" s="4" t="n"/>
      <c r="J99" s="7" t="n"/>
      <c r="K99" s="7" t="n"/>
      <c r="L99" s="7" t="n"/>
      <c r="M99" s="7" t="n"/>
      <c r="N99" s="8">
        <f>IF($A99="","",SUM($J99:$K99)-$L99+$M99)</f>
        <v/>
      </c>
      <c r="O99" s="9" t="n"/>
      <c r="P99" s="10" t="n"/>
      <c r="Q99" s="8">
        <f>IF($A99="","",IF($O99="Aprovado",$N99,IF($O99="Enviado",$N99*$P99,0)))</f>
        <v/>
      </c>
      <c r="R99" s="5" t="n"/>
      <c r="S99" s="9" t="n"/>
      <c r="T99" s="6" t="n"/>
    </row>
    <row r="100">
      <c r="A100" s="4" t="n"/>
      <c r="B100" s="5" t="n"/>
      <c r="C100" s="5" t="n"/>
      <c r="D100" s="4" t="n"/>
      <c r="E100" s="4" t="n"/>
      <c r="F100" s="4" t="n"/>
      <c r="G100" s="4" t="n"/>
      <c r="H100" s="6" t="n"/>
      <c r="I100" s="4" t="n"/>
      <c r="J100" s="7" t="n"/>
      <c r="K100" s="7" t="n"/>
      <c r="L100" s="7" t="n"/>
      <c r="M100" s="7" t="n"/>
      <c r="N100" s="8">
        <f>IF($A100="","",SUM($J100:$K100)-$L100+$M100)</f>
        <v/>
      </c>
      <c r="O100" s="9" t="n"/>
      <c r="P100" s="10" t="n"/>
      <c r="Q100" s="8">
        <f>IF($A100="","",IF($O100="Aprovado",$N100,IF($O100="Enviado",$N100*$P100,0)))</f>
        <v/>
      </c>
      <c r="R100" s="5" t="n"/>
      <c r="S100" s="9" t="n"/>
      <c r="T100" s="6" t="n"/>
    </row>
    <row r="101">
      <c r="A101" s="4" t="n"/>
      <c r="B101" s="5" t="n"/>
      <c r="C101" s="5" t="n"/>
      <c r="D101" s="4" t="n"/>
      <c r="E101" s="4" t="n"/>
      <c r="F101" s="4" t="n"/>
      <c r="G101" s="4" t="n"/>
      <c r="H101" s="6" t="n"/>
      <c r="I101" s="4" t="n"/>
      <c r="J101" s="7" t="n"/>
      <c r="K101" s="7" t="n"/>
      <c r="L101" s="7" t="n"/>
      <c r="M101" s="7" t="n"/>
      <c r="N101" s="8">
        <f>IF($A101="","",SUM($J101:$K101)-$L101+$M101)</f>
        <v/>
      </c>
      <c r="O101" s="9" t="n"/>
      <c r="P101" s="10" t="n"/>
      <c r="Q101" s="8">
        <f>IF($A101="","",IF($O101="Aprovado",$N101,IF($O101="Enviado",$N101*$P101,0)))</f>
        <v/>
      </c>
      <c r="R101" s="5" t="n"/>
      <c r="S101" s="9" t="n"/>
      <c r="T101" s="6" t="n"/>
    </row>
    <row r="102">
      <c r="A102" s="4" t="n"/>
      <c r="B102" s="5" t="n"/>
      <c r="C102" s="5" t="n"/>
      <c r="D102" s="4" t="n"/>
      <c r="E102" s="4" t="n"/>
      <c r="F102" s="4" t="n"/>
      <c r="G102" s="4" t="n"/>
      <c r="H102" s="6" t="n"/>
      <c r="I102" s="4" t="n"/>
      <c r="J102" s="7" t="n"/>
      <c r="K102" s="7" t="n"/>
      <c r="L102" s="7" t="n"/>
      <c r="M102" s="7" t="n"/>
      <c r="N102" s="8">
        <f>IF($A102="","",SUM($J102:$K102)-$L102+$M102)</f>
        <v/>
      </c>
      <c r="O102" s="9" t="n"/>
      <c r="P102" s="10" t="n"/>
      <c r="Q102" s="8">
        <f>IF($A102="","",IF($O102="Aprovado",$N102,IF($O102="Enviado",$N102*$P102,0)))</f>
        <v/>
      </c>
      <c r="R102" s="5" t="n"/>
      <c r="S102" s="9" t="n"/>
      <c r="T102" s="6" t="n"/>
    </row>
    <row r="103">
      <c r="A103" s="4" t="n"/>
      <c r="B103" s="5" t="n"/>
      <c r="C103" s="5" t="n"/>
      <c r="D103" s="4" t="n"/>
      <c r="E103" s="4" t="n"/>
      <c r="F103" s="4" t="n"/>
      <c r="G103" s="4" t="n"/>
      <c r="H103" s="6" t="n"/>
      <c r="I103" s="4" t="n"/>
      <c r="J103" s="7" t="n"/>
      <c r="K103" s="7" t="n"/>
      <c r="L103" s="7" t="n"/>
      <c r="M103" s="7" t="n"/>
      <c r="N103" s="8">
        <f>IF($A103="","",SUM($J103:$K103)-$L103+$M103)</f>
        <v/>
      </c>
      <c r="O103" s="9" t="n"/>
      <c r="P103" s="10" t="n"/>
      <c r="Q103" s="8">
        <f>IF($A103="","",IF($O103="Aprovado",$N103,IF($O103="Enviado",$N103*$P103,0)))</f>
        <v/>
      </c>
      <c r="R103" s="5" t="n"/>
      <c r="S103" s="9" t="n"/>
      <c r="T103" s="6" t="n"/>
    </row>
    <row r="104">
      <c r="A104" s="4" t="n"/>
      <c r="B104" s="5" t="n"/>
      <c r="C104" s="5" t="n"/>
      <c r="D104" s="4" t="n"/>
      <c r="E104" s="4" t="n"/>
      <c r="F104" s="4" t="n"/>
      <c r="G104" s="4" t="n"/>
      <c r="H104" s="6" t="n"/>
      <c r="I104" s="4" t="n"/>
      <c r="J104" s="7" t="n"/>
      <c r="K104" s="7" t="n"/>
      <c r="L104" s="7" t="n"/>
      <c r="M104" s="7" t="n"/>
      <c r="N104" s="8">
        <f>IF($A104="","",SUM($J104:$K104)-$L104+$M104)</f>
        <v/>
      </c>
      <c r="O104" s="9" t="n"/>
      <c r="P104" s="10" t="n"/>
      <c r="Q104" s="8">
        <f>IF($A104="","",IF($O104="Aprovado",$N104,IF($O104="Enviado",$N104*$P104,0)))</f>
        <v/>
      </c>
      <c r="R104" s="5" t="n"/>
      <c r="S104" s="9" t="n"/>
      <c r="T104" s="6" t="n"/>
    </row>
    <row r="105">
      <c r="A105" s="4" t="n"/>
      <c r="B105" s="5" t="n"/>
      <c r="C105" s="5" t="n"/>
      <c r="D105" s="4" t="n"/>
      <c r="E105" s="4" t="n"/>
      <c r="F105" s="4" t="n"/>
      <c r="G105" s="4" t="n"/>
      <c r="H105" s="6" t="n"/>
      <c r="I105" s="4" t="n"/>
      <c r="J105" s="7" t="n"/>
      <c r="K105" s="7" t="n"/>
      <c r="L105" s="7" t="n"/>
      <c r="M105" s="7" t="n"/>
      <c r="N105" s="8">
        <f>IF($A105="","",SUM($J105:$K105)-$L105+$M105)</f>
        <v/>
      </c>
      <c r="O105" s="9" t="n"/>
      <c r="P105" s="10" t="n"/>
      <c r="Q105" s="8">
        <f>IF($A105="","",IF($O105="Aprovado",$N105,IF($O105="Enviado",$N105*$P105,0)))</f>
        <v/>
      </c>
      <c r="R105" s="5" t="n"/>
      <c r="S105" s="9" t="n"/>
      <c r="T105" s="6" t="n"/>
    </row>
  </sheetData>
  <autoFilter ref="A5:T105"/>
  <mergeCells count="1">
    <mergeCell ref="A1:T1"/>
  </mergeCells>
  <conditionalFormatting sqref="O6:O105">
    <cfRule type="expression" priority="1" dxfId="0">
      <formula>$O6="Aprovado"</formula>
    </cfRule>
    <cfRule type="expression" priority="2" dxfId="1">
      <formula>OR($O6="Recusado",$O6="Expirado")</formula>
    </cfRule>
  </conditionalFormatting>
  <conditionalFormatting sqref="A6:T105">
    <cfRule type="expression" priority="3" dxfId="2">
      <formula>AND($C6&gt;=TODAY(),$C6&lt;=TODAY()+7,$O6="Enviado")</formula>
    </cfRule>
    <cfRule type="expression" priority="4" dxfId="3">
      <formula>AND($C6&lt;TODAY(),$O6="Enviado")</formula>
    </cfRule>
  </conditionalFormatting>
  <dataValidations count="4">
    <dataValidation sqref="I6:I105" showErrorMessage="1" showInputMessage="1" allowBlank="1" type="list">
      <formula1>"Serviços,Produtos,Consultoria,Manutenção,Projeto"</formula1>
    </dataValidation>
    <dataValidation sqref="O6:O105" showErrorMessage="1" showInputMessage="1" allowBlank="1" type="list">
      <formula1>"Em elaboração,Enviado,Aprovado,Recusado,Expirado"</formula1>
    </dataValidation>
    <dataValidation sqref="S6:S105" showErrorMessage="1" showInputMessage="1" allowBlank="1" type="list">
      <formula1>"Mariana Alves,Bruno Lima,Camila Rocha,João Mendes"</formula1>
    </dataValidation>
    <dataValidation sqref="P6:P105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S55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5.76" customWidth="1" min="4" max="4"/>
    <col width="14" customWidth="1" min="5" max="5"/>
    <col width="28" customWidth="1" min="6" max="6"/>
    <col width="30.08" customWidth="1" min="7" max="7"/>
    <col width="34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 ht="28" customHeight="1">
      <c r="A1" s="36" t="inlineStr">
        <is>
          <t>Resumo executivo | acompanhe decisões e oportunidades</t>
        </is>
      </c>
    </row>
    <row r="2">
      <c r="A2" s="37" t="inlineStr">
        <is>
          <t>Os indicadores abaixo consideram todos os 100 registros preparados na aba Orçamentos.</t>
        </is>
      </c>
    </row>
    <row r="3">
      <c r="A3" s="38" t="inlineStr">
        <is>
          <t>Indicadores principais</t>
        </is>
      </c>
    </row>
    <row r="4">
      <c r="A4" s="39" t="inlineStr">
        <is>
          <t>Total de Orçamentos</t>
        </is>
      </c>
      <c r="B4" s="40">
        <f>COUNTA('Orçamentos'!$A$6:$A$105)</f>
        <v/>
      </c>
    </row>
    <row r="5">
      <c r="A5" s="39" t="inlineStr">
        <is>
          <t>Valor Total Orçado</t>
        </is>
      </c>
      <c r="B5" s="41">
        <f>SUM('Orçamentos'!$N$6:$N$105)</f>
        <v/>
      </c>
    </row>
    <row r="6">
      <c r="A6" s="39" t="inlineStr">
        <is>
          <t>Valor Aprovado</t>
        </is>
      </c>
      <c r="B6" s="41">
        <f>SUMIF('Orçamentos'!$O$6:$O$105,"Aprovado",'Orçamentos'!$N$6:$N$105)</f>
        <v/>
      </c>
    </row>
    <row r="7">
      <c r="A7" s="39" t="inlineStr">
        <is>
          <t>Valor em Negociação</t>
        </is>
      </c>
      <c r="B7" s="41">
        <f>SUMIF('Orçamentos'!$O$6:$O$105,"Enviado",'Orçamentos'!$N$6:$N$105)</f>
        <v/>
      </c>
    </row>
    <row r="8">
      <c r="A8" s="39" t="inlineStr">
        <is>
          <t>Previsão de Faturamento</t>
        </is>
      </c>
      <c r="B8" s="41">
        <f>SUM('Orçamentos'!$Q$6:$Q$105)</f>
        <v/>
      </c>
    </row>
    <row r="9">
      <c r="A9" s="39" t="inlineStr">
        <is>
          <t>Ticket Médio</t>
        </is>
      </c>
      <c r="B9" s="41">
        <f>IFERROR(AVERAGE('Orçamentos'!$N$6:$N$105),0)</f>
        <v/>
      </c>
    </row>
    <row r="10">
      <c r="A10" s="39" t="inlineStr">
        <is>
          <t>Quantidade Aprovada</t>
        </is>
      </c>
      <c r="B10" s="40">
        <f>COUNTIF('Orçamentos'!$O$6:$O$105,"Aprovado")</f>
        <v/>
      </c>
    </row>
    <row r="11">
      <c r="A11" s="39" t="inlineStr">
        <is>
          <t>Taxa de Conversão</t>
        </is>
      </c>
      <c r="B11" s="42">
        <f>IFERROR(COUNTIF('Orçamentos'!$O$6:$O$105,"Aprovado")/COUNTIFS('Orçamentos'!$O$6:$O$105,"&lt;&gt;",'Orçamentos'!$O$6:$O$105,"&lt;&gt;Em elaboração"),0)</f>
        <v/>
      </c>
    </row>
    <row r="12">
      <c r="A12" s="39" t="inlineStr">
        <is>
          <t>Orçamentos Vencidos sem Retorno</t>
        </is>
      </c>
      <c r="B12" s="40">
        <f>COUNTIFS('Orçamentos'!$C$6:$C$105,"&lt;"&amp;TODAY(),'Orçamentos'!$O$6:$O$105,"Enviado")</f>
        <v/>
      </c>
    </row>
    <row r="13"/>
    <row r="14"/>
    <row r="15">
      <c r="A15" s="38" t="inlineStr">
        <is>
          <t>Resumo por Status</t>
        </is>
      </c>
      <c r="F15" s="38" t="inlineStr">
        <is>
          <t>Análise por Categoria</t>
        </is>
      </c>
    </row>
    <row r="16">
      <c r="A16" s="43" t="inlineStr">
        <is>
          <t>Status</t>
        </is>
      </c>
      <c r="B16" s="43" t="inlineStr">
        <is>
          <t>Quantidade</t>
        </is>
      </c>
      <c r="C16" s="43" t="inlineStr">
        <is>
          <t>Valor Total</t>
        </is>
      </c>
      <c r="D16" s="43" t="inlineStr">
        <is>
          <t>Participação no Valor Total</t>
        </is>
      </c>
      <c r="F16" s="43" t="inlineStr">
        <is>
          <t>Categoria</t>
        </is>
      </c>
      <c r="G16" s="43" t="inlineStr">
        <is>
          <t>Quantidade de Orçamentos</t>
        </is>
      </c>
      <c r="H16" s="43" t="inlineStr">
        <is>
          <t>Valor Orçado</t>
        </is>
      </c>
      <c r="I16" s="43" t="inlineStr">
        <is>
          <t>Ticket Médio</t>
        </is>
      </c>
    </row>
    <row r="17">
      <c r="A17" s="44" t="inlineStr">
        <is>
          <t>Em elaboração</t>
        </is>
      </c>
      <c r="B17" s="45">
        <f>COUNTIF('Orçamentos'!$O$6:$O$105,$A17)</f>
        <v/>
      </c>
      <c r="C17" s="46">
        <f>SUMIF('Orçamentos'!$O$6:$O$105,$A17,'Orçamentos'!$N$6:$N$105)</f>
        <v/>
      </c>
      <c r="D17" s="47">
        <f>IFERROR($C17/SUM($C$17:$C$21),0)</f>
        <v/>
      </c>
      <c r="F17" s="44" t="inlineStr">
        <is>
          <t>Serviços</t>
        </is>
      </c>
      <c r="G17" s="45">
        <f>COUNTIF('Orçamentos'!$I$6:$I$105,$F17)</f>
        <v/>
      </c>
      <c r="H17" s="46">
        <f>SUMIF('Orçamentos'!$I$6:$I$105,$F17,'Orçamentos'!$N$6:$N$105)</f>
        <v/>
      </c>
      <c r="I17" s="46">
        <f>IFERROR($H17/$G17,0)</f>
        <v/>
      </c>
    </row>
    <row r="18">
      <c r="A18" s="48" t="inlineStr">
        <is>
          <t>Enviado</t>
        </is>
      </c>
      <c r="B18" s="49">
        <f>COUNTIF('Orçamentos'!$O$6:$O$105,$A18)</f>
        <v/>
      </c>
      <c r="C18" s="50">
        <f>SUMIF('Orçamentos'!$O$6:$O$105,$A18,'Orçamentos'!$N$6:$N$105)</f>
        <v/>
      </c>
      <c r="D18" s="51">
        <f>IFERROR($C18/SUM($C$17:$C$21),0)</f>
        <v/>
      </c>
      <c r="F18" s="48" t="inlineStr">
        <is>
          <t>Produtos</t>
        </is>
      </c>
      <c r="G18" s="49">
        <f>COUNTIF('Orçamentos'!$I$6:$I$105,$F18)</f>
        <v/>
      </c>
      <c r="H18" s="50">
        <f>SUMIF('Orçamentos'!$I$6:$I$105,$F18,'Orçamentos'!$N$6:$N$105)</f>
        <v/>
      </c>
      <c r="I18" s="50">
        <f>IFERROR($H18/$G18,0)</f>
        <v/>
      </c>
    </row>
    <row r="19">
      <c r="A19" s="44" t="inlineStr">
        <is>
          <t>Aprovado</t>
        </is>
      </c>
      <c r="B19" s="45">
        <f>COUNTIF('Orçamentos'!$O$6:$O$105,$A19)</f>
        <v/>
      </c>
      <c r="C19" s="46">
        <f>SUMIF('Orçamentos'!$O$6:$O$105,$A19,'Orçamentos'!$N$6:$N$105)</f>
        <v/>
      </c>
      <c r="D19" s="47">
        <f>IFERROR($C19/SUM($C$17:$C$21),0)</f>
        <v/>
      </c>
      <c r="F19" s="44" t="inlineStr">
        <is>
          <t>Consultoria</t>
        </is>
      </c>
      <c r="G19" s="45">
        <f>COUNTIF('Orçamentos'!$I$6:$I$105,$F19)</f>
        <v/>
      </c>
      <c r="H19" s="46">
        <f>SUMIF('Orçamentos'!$I$6:$I$105,$F19,'Orçamentos'!$N$6:$N$105)</f>
        <v/>
      </c>
      <c r="I19" s="46">
        <f>IFERROR($H19/$G19,0)</f>
        <v/>
      </c>
    </row>
    <row r="20">
      <c r="A20" s="48" t="inlineStr">
        <is>
          <t>Recusado</t>
        </is>
      </c>
      <c r="B20" s="49">
        <f>COUNTIF('Orçamentos'!$O$6:$O$105,$A20)</f>
        <v/>
      </c>
      <c r="C20" s="50">
        <f>SUMIF('Orçamentos'!$O$6:$O$105,$A20,'Orçamentos'!$N$6:$N$105)</f>
        <v/>
      </c>
      <c r="D20" s="51">
        <f>IFERROR($C20/SUM($C$17:$C$21),0)</f>
        <v/>
      </c>
      <c r="F20" s="48" t="inlineStr">
        <is>
          <t>Manutenção</t>
        </is>
      </c>
      <c r="G20" s="49">
        <f>COUNTIF('Orçamentos'!$I$6:$I$105,$F20)</f>
        <v/>
      </c>
      <c r="H20" s="50">
        <f>SUMIF('Orçamentos'!$I$6:$I$105,$F20,'Orçamentos'!$N$6:$N$105)</f>
        <v/>
      </c>
      <c r="I20" s="50">
        <f>IFERROR($H20/$G20,0)</f>
        <v/>
      </c>
    </row>
    <row r="21">
      <c r="A21" s="44" t="inlineStr">
        <is>
          <t>Expirado</t>
        </is>
      </c>
      <c r="B21" s="45">
        <f>COUNTIF('Orçamentos'!$O$6:$O$105,$A21)</f>
        <v/>
      </c>
      <c r="C21" s="46">
        <f>SUMIF('Orçamentos'!$O$6:$O$105,$A21,'Orçamentos'!$N$6:$N$105)</f>
        <v/>
      </c>
      <c r="D21" s="47">
        <f>IFERROR($C21/SUM($C$17:$C$21),0)</f>
        <v/>
      </c>
      <c r="F21" s="44" t="inlineStr">
        <is>
          <t>Projeto</t>
        </is>
      </c>
      <c r="G21" s="45">
        <f>COUNTIF('Orçamentos'!$I$6:$I$105,$F21)</f>
        <v/>
      </c>
      <c r="H21" s="46">
        <f>SUMIF('Orçamentos'!$I$6:$I$105,$F21,'Orçamentos'!$N$6:$N$105)</f>
        <v/>
      </c>
      <c r="I21" s="46">
        <f>IFERROR($H21/$G21,0)</f>
        <v/>
      </c>
    </row>
    <row r="22">
      <c r="A22" s="38" t="inlineStr">
        <is>
          <t>Consulte um orçamento</t>
        </is>
      </c>
      <c r="B22" s="52" t="inlineStr">
        <is>
          <t>ORC-2026-001</t>
        </is>
      </c>
    </row>
    <row r="23">
      <c r="A23" s="48" t="inlineStr">
        <is>
          <t>Cliente</t>
        </is>
      </c>
      <c r="B23" s="53">
        <f>IF($B$22="","",IFERROR(VLOOKUP($B$22,'Orçamentos'!$A$6:$T$105,4,FALSE),"Orçamento não localizado"))</f>
        <v/>
      </c>
      <c r="F23" s="38" t="inlineStr">
        <is>
          <t>Comparativo financeiro</t>
        </is>
      </c>
    </row>
    <row r="24">
      <c r="A24" s="48" t="inlineStr">
        <is>
          <t>Valor Total</t>
        </is>
      </c>
      <c r="B24" s="54">
        <f>IF($B$22="","",IFERROR(VLOOKUP($B$22,'Orçamentos'!$A$6:$T$105,14,FALSE),0))</f>
        <v/>
      </c>
      <c r="F24" s="44" t="inlineStr">
        <is>
          <t>Valor aprovado</t>
        </is>
      </c>
      <c r="G24" s="55">
        <f>$B$6</f>
        <v/>
      </c>
    </row>
    <row r="25">
      <c r="A25" s="48" t="inlineStr">
        <is>
          <t>Status</t>
        </is>
      </c>
      <c r="B25" s="53">
        <f>IF($B$22="","",IFERROR(VLOOKUP($B$22,'Orçamentos'!$A$6:$T$105,15,FALSE),"Orçamento não localizado"))</f>
        <v/>
      </c>
      <c r="F25" s="48" t="inlineStr">
        <is>
          <t>Valor em negociação</t>
        </is>
      </c>
      <c r="G25" s="56">
        <f>$B$7</f>
        <v/>
      </c>
    </row>
    <row r="26">
      <c r="F26" s="44" t="inlineStr">
        <is>
          <t>Previsão de faturamento</t>
        </is>
      </c>
      <c r="G26" s="55">
        <f>$B$8</f>
        <v/>
      </c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</sheetData>
  <mergeCells count="1">
    <mergeCell ref="A1:I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 fitToPage="1"/>
  </sheetPr>
  <dimension ref="A1:F13"/>
  <sheetViews>
    <sheetView showGridLines="0" zoomScale="85" zoomScaleNormal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88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2" customHeight="1">
      <c r="A1" s="57" t="inlineStr">
        <is>
          <t>Instruções rápidas | use o controle com segurança</t>
        </is>
      </c>
      <c r="B1" s="58" t="n"/>
    </row>
    <row r="2"/>
    <row r="3"/>
    <row r="4" ht="42" customHeight="1">
      <c r="A4" s="30" t="inlineStr">
        <is>
          <t>1. Cadastre</t>
        </is>
      </c>
      <c r="B4" s="31" t="inlineStr">
        <is>
          <t>Na aba Orçamentos, preencha uma linha para cada proposta. As células amarelas são campos manuais; Valor Total e Previsão de Faturamento são calculados automaticamente.</t>
        </is>
      </c>
    </row>
    <row r="5" ht="42" customHeight="1">
      <c r="A5" s="30" t="inlineStr">
        <is>
          <t>2. Atualize</t>
        </is>
      </c>
      <c r="B5" s="32" t="inlineStr">
        <is>
          <t>Depois de enviar a proposta, altere o Status e a Probabilidade de Fechamento. Registre também a Data de Retorno para organizar seus contatos.</t>
        </is>
      </c>
    </row>
    <row r="6" ht="42" customHeight="1">
      <c r="A6" s="30" t="inlineStr">
        <is>
          <t>3. Acompanhe</t>
        </is>
      </c>
      <c r="B6" s="31" t="inlineStr">
        <is>
          <t>Abra a aba Resumo para visualizar valores aprovados, negócios em negociação, taxa de conversão, vencimentos e gráficos de apoio.</t>
        </is>
      </c>
    </row>
    <row r="7" ht="42" customHeight="1">
      <c r="A7" s="30" t="inlineStr">
        <is>
          <t>Legenda de status</t>
        </is>
      </c>
      <c r="B7" s="32" t="inlineStr">
        <is>
          <t>Aprovado aparece em verde. Recusado e Expirado aparecem em vermelho. Orçamentos enviados próximos do vencimento recebem destaque amarelo; enviados vencidos ficam em vermelho claro.</t>
        </is>
      </c>
    </row>
    <row r="8" ht="42" customHeight="1">
      <c r="A8" s="30" t="inlineStr">
        <is>
          <t>Impostos estimados</t>
        </is>
      </c>
      <c r="B8" s="31" t="inlineStr">
        <is>
          <t>Confira os impostos estimados conforme o seu regime tributário e a operação: Simples Nacional, ISS, ICMS e emissão de NF-e. Ajuste os valores antes de enviar cada orçamento.</t>
        </is>
      </c>
    </row>
    <row r="9" ht="42" customHeight="1">
      <c r="A9" s="30" t="inlineStr">
        <is>
          <t>Dados de clientes</t>
        </is>
      </c>
      <c r="B9" s="32" t="inlineStr">
        <is>
          <t>Trate CPF, CNPJ, contatos e demais dados pessoais com cuidado, mantendo acesso restrito e procedimentos compatíveis com a LGPD.</t>
        </is>
      </c>
    </row>
    <row r="10" ht="42" customHeight="1">
      <c r="A10" s="30" t="inlineStr">
        <is>
          <t>Dica prática</t>
        </is>
      </c>
      <c r="B10" s="31" t="inlineStr">
        <is>
          <t>Use o campo de consulta no Resumo para localizar rapidamente um orçamento pelo Nº Orçamento.</t>
        </is>
      </c>
    </row>
    <row r="11"/>
    <row r="12"/>
    <row r="13" ht="32" customHeight="1">
      <c r="A13" s="33" t="inlineStr">
        <is>
          <t>Lembrete</t>
        </is>
      </c>
      <c r="B13" s="34" t="inlineStr">
        <is>
          <t>Revise valores, descontos, impostos e validade antes de compartilhar o orçamento com o cliente.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2026-09-07T14:13:13Z</dcterms:created>
  <dcterms:modified xmlns:dcterms="http://purl.org/dc/terms/" xmlns:xsi="http://www.w3.org/2001/XMLSchema-instance" xsi:type="dcterms:W3CDTF">2026-09-07T14:13:13Z</dcterms:modified>
</cp:coreProperties>
</file>