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dastro" sheetId="1" state="visible" r:id="rId1"/>
    <sheet xmlns:r="http://schemas.openxmlformats.org/officeDocument/2006/relationships" name="Pagament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,00%"/>
    <numFmt numFmtId="166" formatCode="&quot;R$&quot; #.##0,00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6A34A"/>
      <sz val="13"/>
    </font>
    <font>
      <color rgb="001E293B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" fontId="3" fillId="0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2" fillId="6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Previsto x Valor Pago por Competência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'Resumo'!$A$14:$A$22</f>
            </numRef>
          </cat>
          <val>
            <numRef>
              <f>'Resumo'!$B$14:$B$22</f>
            </numRef>
          </val>
        </ser>
        <ser>
          <idx val="1"/>
          <order val="1"/>
          <tx>
            <strRef>
              <f>'Resumo'!C13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'Resumo'!$A$14:$A$22</f>
            </numRef>
          </cat>
          <val>
            <numRef>
              <f>'Resumo'!$C$14:$C$22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dos Status</a:t>
            </a:r>
          </a:p>
        </rich>
      </tx>
    </title>
    <plotArea>
      <doughnutChart>
        <varyColors val="1"/>
        <ser>
          <idx val="0"/>
          <order val="0"/>
          <tx>
            <strRef>
              <f>'Resumo'!H13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'Resumo'!$G$14:$G$16</f>
            </numRef>
          </cat>
          <val>
            <numRef>
              <f>'Resumo'!$H$14:$H$16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Pendente Mensal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'Resumo'!D13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'Resumo'!$A$14:$A$22</f>
            </numRef>
          </cat>
          <val>
            <numRef>
              <f>'Resumo'!$D$14:$D$22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23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40</row>
      <rowOff>0</rowOff>
    </from>
    <ext cx="64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20" customWidth="1" min="4" max="4"/>
    <col width="16" customWidth="1" min="5" max="5"/>
    <col width="20" customWidth="1" min="6" max="6"/>
    <col width="18" customWidth="1" min="7" max="7"/>
    <col width="30" customWidth="1" min="8" max="8"/>
    <col width="26" customWidth="1" min="9" max="9"/>
    <col width="13" customWidth="1" min="10" max="10"/>
    <col width="12" customWidth="1" min="11" max="11"/>
    <col width="30" customWidth="1" min="12" max="12"/>
    <col width="16" customWidth="1" min="13" max="13"/>
    <col width="16" customWidth="1" min="14" max="14"/>
    <col width="16" customWidth="1" min="15" max="15"/>
    <col width="18" customWidth="1" min="16" max="16"/>
    <col width="12" customWidth="1" min="17" max="17"/>
    <col width="42" customWidth="1" min="18" max="18"/>
  </cols>
  <sheetData>
    <row r="1" ht="28" customHeight="1">
      <c r="A1" s="1" t="inlineStr">
        <is>
          <t>Cadastro de Acordos e Processos de Pensão Alimentícia</t>
        </is>
      </c>
    </row>
    <row r="2">
      <c r="A2" s="2" t="inlineStr">
        <is>
          <t>ID Acordo/Processo</t>
        </is>
      </c>
      <c r="B2" s="2" t="inlineStr">
        <is>
          <t>Nome do Alimentante</t>
        </is>
      </c>
      <c r="C2" s="2" t="inlineStr">
        <is>
          <t>CPF/CNPJ do Alimentante</t>
        </is>
      </c>
      <c r="D2" s="2" t="inlineStr">
        <is>
          <t>Nome do Alimentando</t>
        </is>
      </c>
      <c r="E2" s="2" t="inlineStr">
        <is>
          <t>CPF do Alimentando</t>
        </is>
      </c>
      <c r="F2" s="2" t="inlineStr">
        <is>
          <t>Responsável Legal</t>
        </is>
      </c>
      <c r="G2" s="2" t="inlineStr">
        <is>
          <t>Cidade/UF</t>
        </is>
      </c>
      <c r="H2" s="2" t="inlineStr">
        <is>
          <t>Vara/Comarca</t>
        </is>
      </c>
      <c r="I2" s="2" t="inlineStr">
        <is>
          <t>Número do Processo</t>
        </is>
      </c>
      <c r="J2" s="2" t="inlineStr">
        <is>
          <t>Data de Início</t>
        </is>
      </c>
      <c r="K2" s="2" t="inlineStr">
        <is>
          <t>Dia de Vencimento</t>
        </is>
      </c>
      <c r="L2" s="2" t="inlineStr">
        <is>
          <t>Tipo de Obrigação</t>
        </is>
      </c>
      <c r="M2" s="2" t="inlineStr">
        <is>
          <t>Percentual sobre Renda</t>
        </is>
      </c>
      <c r="N2" s="2" t="inlineStr">
        <is>
          <t>Valor Fixo Mensal</t>
        </is>
      </c>
      <c r="O2" s="2" t="inlineStr">
        <is>
          <t>Índice de Reajuste</t>
        </is>
      </c>
      <c r="P2" s="2" t="inlineStr">
        <is>
          <t>Data do Último Reajuste</t>
        </is>
      </c>
      <c r="Q2" s="2" t="inlineStr">
        <is>
          <t>Status</t>
        </is>
      </c>
      <c r="R2" s="2" t="inlineStr">
        <is>
          <t>Observações</t>
        </is>
      </c>
    </row>
    <row r="3">
      <c r="A3" s="3" t="inlineStr">
        <is>
          <t>AC-001</t>
        </is>
      </c>
      <c r="B3" s="4" t="inlineStr">
        <is>
          <t>João Silva</t>
        </is>
      </c>
      <c r="C3" s="4" t="inlineStr">
        <is>
          <t>***.456.789-**</t>
        </is>
      </c>
      <c r="D3" s="4" t="inlineStr">
        <is>
          <t>Lucas Silva</t>
        </is>
      </c>
      <c r="E3" s="4" t="inlineStr">
        <is>
          <t>***.123.456-**</t>
        </is>
      </c>
      <c r="F3" s="4" t="inlineStr">
        <is>
          <t>Maria Oliveira</t>
        </is>
      </c>
      <c r="G3" s="4" t="inlineStr">
        <is>
          <t>São Paulo/SP</t>
        </is>
      </c>
      <c r="H3" s="4" t="inlineStr">
        <is>
          <t>2ª Vara de Família - São Paulo</t>
        </is>
      </c>
      <c r="I3" s="4" t="inlineStr">
        <is>
          <t>0001234-56.2026.8.26.0001</t>
        </is>
      </c>
      <c r="J3" s="27" t="n">
        <v>46032</v>
      </c>
      <c r="K3" s="6" t="n">
        <v>10</v>
      </c>
      <c r="L3" s="4" t="inlineStr">
        <is>
          <t>Valor fixo</t>
        </is>
      </c>
      <c r="M3" s="28" t="n"/>
      <c r="N3" s="29" t="n">
        <v>1500</v>
      </c>
      <c r="O3" s="4" t="inlineStr">
        <is>
          <t>IPCA</t>
        </is>
      </c>
      <c r="P3" s="27" t="n">
        <v>46032</v>
      </c>
      <c r="Q3" s="4" t="inlineStr">
        <is>
          <t>Ativo</t>
        </is>
      </c>
      <c r="R3" s="4" t="inlineStr">
        <is>
          <t>Pagamento via PIX acordado em audiência.</t>
        </is>
      </c>
    </row>
    <row r="4">
      <c r="A4" s="3" t="inlineStr">
        <is>
          <t>AC-002</t>
        </is>
      </c>
      <c r="B4" s="9" t="inlineStr">
        <is>
          <t>Maria Oliveira</t>
        </is>
      </c>
      <c r="C4" s="9" t="inlineStr">
        <is>
          <t>***.789.123-**</t>
        </is>
      </c>
      <c r="D4" s="9" t="inlineStr">
        <is>
          <t>Beatriz Oliveira</t>
        </is>
      </c>
      <c r="E4" s="9" t="inlineStr">
        <is>
          <t>***.654.321-**</t>
        </is>
      </c>
      <c r="F4" s="9" t="inlineStr">
        <is>
          <t>Pedro Santos</t>
        </is>
      </c>
      <c r="G4" s="9" t="inlineStr">
        <is>
          <t>Belo Horizonte/MG</t>
        </is>
      </c>
      <c r="H4" s="9" t="inlineStr">
        <is>
          <t>1ª Vara de Família - Belo Horizonte</t>
        </is>
      </c>
      <c r="I4" s="9" t="inlineStr">
        <is>
          <t>0005678-90.2026.8.13.0002</t>
        </is>
      </c>
      <c r="J4" s="30" t="n">
        <v>46058</v>
      </c>
      <c r="K4" s="6" t="n">
        <v>5</v>
      </c>
      <c r="L4" s="9" t="inlineStr">
        <is>
          <t>Percentual da renda</t>
        </is>
      </c>
      <c r="M4" s="28" t="n">
        <v>0.3</v>
      </c>
      <c r="N4" s="29" t="n">
        <v>0</v>
      </c>
      <c r="O4" s="9" t="inlineStr">
        <is>
          <t>Salário mínimo</t>
        </is>
      </c>
      <c r="P4" s="30" t="n">
        <v>46023</v>
      </c>
      <c r="Q4" s="9" t="inlineStr">
        <is>
          <t>Ativo</t>
        </is>
      </c>
      <c r="R4" s="9" t="inlineStr">
        <is>
          <t>Reajuste anual em janeiro conforme sentença.</t>
        </is>
      </c>
    </row>
    <row r="5">
      <c r="A5" s="3" t="inlineStr">
        <is>
          <t>AC-003</t>
        </is>
      </c>
      <c r="B5" s="4" t="inlineStr">
        <is>
          <t>Pedro Santos</t>
        </is>
      </c>
      <c r="C5" s="4" t="inlineStr">
        <is>
          <t>***.321.654-**</t>
        </is>
      </c>
      <c r="D5" s="4" t="inlineStr">
        <is>
          <t>Gabriel Santos</t>
        </is>
      </c>
      <c r="E5" s="4" t="inlineStr">
        <is>
          <t>***.987.654-**</t>
        </is>
      </c>
      <c r="F5" s="4" t="inlineStr">
        <is>
          <t>Ana Souza</t>
        </is>
      </c>
      <c r="G5" s="4" t="inlineStr">
        <is>
          <t>Curitiba/PR</t>
        </is>
      </c>
      <c r="H5" s="4" t="inlineStr">
        <is>
          <t>3ª Vara de Família - Curitiba</t>
        </is>
      </c>
      <c r="I5" s="4" t="inlineStr">
        <is>
          <t>0009012-34.2026.8.16.0003</t>
        </is>
      </c>
      <c r="J5" s="27" t="n">
        <v>46037</v>
      </c>
      <c r="K5" s="6" t="n">
        <v>15</v>
      </c>
      <c r="L5" s="4" t="inlineStr">
        <is>
          <t>Valor fixo + despesas extraordinárias</t>
        </is>
      </c>
      <c r="M5" s="28" t="n"/>
      <c r="N5" s="29" t="n">
        <v>2200</v>
      </c>
      <c r="O5" s="4" t="inlineStr">
        <is>
          <t>IGP-M</t>
        </is>
      </c>
      <c r="P5" s="27" t="n">
        <v>46037</v>
      </c>
      <c r="Q5" s="4" t="inlineStr">
        <is>
          <t>Ativo</t>
        </is>
      </c>
      <c r="R5" s="4" t="inlineStr">
        <is>
          <t>Despesas médicas e escolares divididas 50%.</t>
        </is>
      </c>
    </row>
    <row r="6">
      <c r="A6" s="3" t="inlineStr">
        <is>
          <t>AC-004</t>
        </is>
      </c>
      <c r="B6" s="9" t="inlineStr">
        <is>
          <t>Ana Souza</t>
        </is>
      </c>
      <c r="C6" s="9" t="inlineStr">
        <is>
          <t>***.654.987-**</t>
        </is>
      </c>
      <c r="D6" s="9" t="inlineStr">
        <is>
          <t>Sofia Souza</t>
        </is>
      </c>
      <c r="E6" s="9" t="inlineStr">
        <is>
          <t>***.111.222-**</t>
        </is>
      </c>
      <c r="F6" s="9" t="inlineStr">
        <is>
          <t>Carlos Pereira</t>
        </is>
      </c>
      <c r="G6" s="9" t="inlineStr">
        <is>
          <t>Recife/PE</t>
        </is>
      </c>
      <c r="H6" s="9" t="inlineStr">
        <is>
          <t>4ª Vara de Família - Recife</t>
        </is>
      </c>
      <c r="I6" s="9" t="inlineStr">
        <is>
          <t>0003456-78.2026.8.17.0004</t>
        </is>
      </c>
      <c r="J6" s="30" t="n">
        <v>45981</v>
      </c>
      <c r="K6" s="6" t="n">
        <v>20</v>
      </c>
      <c r="L6" s="9" t="inlineStr">
        <is>
          <t>Valor fixo</t>
        </is>
      </c>
      <c r="M6" s="28" t="n"/>
      <c r="N6" s="29" t="n">
        <v>980</v>
      </c>
      <c r="O6" s="9" t="inlineStr">
        <is>
          <t>IPCA</t>
        </is>
      </c>
      <c r="P6" s="30" t="n">
        <v>45981</v>
      </c>
      <c r="Q6" s="9" t="inlineStr">
        <is>
          <t>Suspenso</t>
        </is>
      </c>
      <c r="R6" s="9" t="inlineStr">
        <is>
          <t>Suspenso temporariamente por decisão judicial.</t>
        </is>
      </c>
    </row>
  </sheetData>
  <mergeCells count="1"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5" customWidth="1" min="3" max="3"/>
    <col width="15" customWidth="1" min="4" max="4"/>
    <col width="15" customWidth="1" min="5" max="5"/>
    <col width="20" customWidth="1" min="6" max="6"/>
    <col width="38" customWidth="1" min="7" max="7"/>
    <col width="14" customWidth="1" min="8" max="8"/>
    <col width="14" customWidth="1" min="9" max="9"/>
    <col width="14" customWidth="1" min="10" max="10"/>
    <col width="13" customWidth="1" min="11" max="11"/>
    <col width="12" customWidth="1" min="12" max="12"/>
    <col width="14" customWidth="1" min="13" max="13"/>
    <col width="16" customWidth="1" min="14" max="14"/>
    <col width="20" customWidth="1" min="15" max="15"/>
    <col width="44" customWidth="1" min="16" max="16"/>
  </cols>
  <sheetData>
    <row r="1" ht="28" customHeight="1">
      <c r="A1" s="1" t="inlineStr">
        <is>
          <t>Controle Mensal de Pagamentos de Pensão Alimentícia</t>
        </is>
      </c>
    </row>
    <row r="2">
      <c r="A2" s="2" t="inlineStr">
        <is>
          <t>ID Pagamento</t>
        </is>
      </c>
      <c r="B2" s="2" t="inlineStr">
        <is>
          <t>ID Acordo/Processo</t>
        </is>
      </c>
      <c r="C2" s="2" t="inlineStr">
        <is>
          <t>Competência</t>
        </is>
      </c>
      <c r="D2" s="2" t="inlineStr">
        <is>
          <t>Data de Vencimento</t>
        </is>
      </c>
      <c r="E2" s="2" t="inlineStr">
        <is>
          <t>Data do Pagamento</t>
        </is>
      </c>
      <c r="F2" s="2" t="inlineStr">
        <is>
          <t>Tipo de Pagamento</t>
        </is>
      </c>
      <c r="G2" s="2" t="inlineStr">
        <is>
          <t>Descrição</t>
        </is>
      </c>
      <c r="H2" s="2" t="inlineStr">
        <is>
          <t>Valor Previsto</t>
        </is>
      </c>
      <c r="I2" s="2" t="inlineStr">
        <is>
          <t>Valor Pago</t>
        </is>
      </c>
      <c r="J2" s="2" t="inlineStr">
        <is>
          <t>Diferença</t>
        </is>
      </c>
      <c r="K2" s="2" t="inlineStr">
        <is>
          <t>Dias em Atraso</t>
        </is>
      </c>
      <c r="L2" s="2" t="inlineStr">
        <is>
          <t>Status</t>
        </is>
      </c>
      <c r="M2" s="2" t="inlineStr">
        <is>
          <t>Percentual Pago</t>
        </is>
      </c>
      <c r="N2" s="2" t="inlineStr">
        <is>
          <t>Forma de Pagamento</t>
        </is>
      </c>
      <c r="O2" s="2" t="inlineStr">
        <is>
          <t>Comprovante/NF-e</t>
        </is>
      </c>
      <c r="P2" s="2" t="inlineStr">
        <is>
          <t>Observações</t>
        </is>
      </c>
    </row>
    <row r="3">
      <c r="A3" s="4" t="inlineStr">
        <is>
          <t>PG-001</t>
        </is>
      </c>
      <c r="B3" s="4" t="inlineStr">
        <is>
          <t>AC-001</t>
        </is>
      </c>
      <c r="C3" s="4" t="inlineStr">
        <is>
          <t>Janeiro/2026</t>
        </is>
      </c>
      <c r="D3" s="27" t="n">
        <v>46032</v>
      </c>
      <c r="E3" s="27" t="n">
        <v>46031</v>
      </c>
      <c r="F3" s="4" t="inlineStr">
        <is>
          <t>Obrigação mensal</t>
        </is>
      </c>
      <c r="G3" s="4" t="inlineStr">
        <is>
          <t>Pensão de janeiro</t>
        </is>
      </c>
      <c r="H3" s="31">
        <f>IFERROR(VLOOKUP(B3,Cadastro!A:Q,14,FALSE),0)</f>
        <v/>
      </c>
      <c r="I3" s="29" t="n">
        <v>1500</v>
      </c>
      <c r="J3" s="31">
        <f>I3-H3</f>
        <v/>
      </c>
      <c r="K3" s="12">
        <f>IF(I3&gt;=H3,0,MAX(0,TODAY()-D3))</f>
        <v/>
      </c>
      <c r="L3" s="12">
        <f>IF(I3&gt;=H3,"Pago",IF(TODAY()&gt;D3,"Em atraso","Pendente"))</f>
        <v/>
      </c>
      <c r="M3" s="32">
        <f>IFERROR(I3/H3,0)</f>
        <v/>
      </c>
      <c r="N3" s="4" t="inlineStr">
        <is>
          <t>PIX</t>
        </is>
      </c>
      <c r="O3" s="4" t="inlineStr">
        <is>
          <t>PIX-20260109-001</t>
        </is>
      </c>
      <c r="P3" s="4" t="inlineStr">
        <is>
          <t>Pago antecipado.</t>
        </is>
      </c>
    </row>
    <row r="4">
      <c r="A4" s="9" t="inlineStr">
        <is>
          <t>PG-002</t>
        </is>
      </c>
      <c r="B4" s="9" t="inlineStr">
        <is>
          <t>AC-001</t>
        </is>
      </c>
      <c r="C4" s="9" t="inlineStr">
        <is>
          <t>Fevereiro/2026</t>
        </is>
      </c>
      <c r="D4" s="30" t="n">
        <v>46063</v>
      </c>
      <c r="E4" s="30" t="n">
        <v>46063</v>
      </c>
      <c r="F4" s="9" t="inlineStr">
        <is>
          <t>Obrigação mensal</t>
        </is>
      </c>
      <c r="G4" s="9" t="inlineStr">
        <is>
          <t>Pensão de fevereiro</t>
        </is>
      </c>
      <c r="H4" s="33">
        <f>IFERROR(VLOOKUP(B4,Cadastro!A:Q,14,FALSE),0)</f>
        <v/>
      </c>
      <c r="I4" s="29" t="n">
        <v>1500</v>
      </c>
      <c r="J4" s="33">
        <f>I4-H4</f>
        <v/>
      </c>
      <c r="K4" s="15">
        <f>IF(I4&gt;=H4,0,MAX(0,TODAY()-D4))</f>
        <v/>
      </c>
      <c r="L4" s="15">
        <f>IF(I4&gt;=H4,"Pago",IF(TODAY()&gt;D4,"Em atraso","Pendente"))</f>
        <v/>
      </c>
      <c r="M4" s="34">
        <f>IFERROR(I4/H4,0)</f>
        <v/>
      </c>
      <c r="N4" s="9" t="inlineStr">
        <is>
          <t>Transferência</t>
        </is>
      </c>
      <c r="O4" s="9" t="inlineStr">
        <is>
          <t>TED-20260210-014</t>
        </is>
      </c>
      <c r="P4" s="9" t="inlineStr"/>
    </row>
    <row r="5">
      <c r="A5" s="4" t="inlineStr">
        <is>
          <t>PG-003</t>
        </is>
      </c>
      <c r="B5" s="4" t="inlineStr">
        <is>
          <t>AC-001</t>
        </is>
      </c>
      <c r="C5" s="4" t="inlineStr">
        <is>
          <t>Março/2026</t>
        </is>
      </c>
      <c r="D5" s="27" t="n">
        <v>46091</v>
      </c>
      <c r="E5" s="27" t="n">
        <v>46091</v>
      </c>
      <c r="F5" s="4" t="inlineStr">
        <is>
          <t>Obrigação mensal</t>
        </is>
      </c>
      <c r="G5" s="4" t="inlineStr">
        <is>
          <t>Pensão de março</t>
        </is>
      </c>
      <c r="H5" s="31">
        <f>IFERROR(VLOOKUP(B5,Cadastro!A:Q,14,FALSE),0)</f>
        <v/>
      </c>
      <c r="I5" s="29" t="n">
        <v>1000</v>
      </c>
      <c r="J5" s="31">
        <f>I5-H5</f>
        <v/>
      </c>
      <c r="K5" s="12">
        <f>IF(I5&gt;=H5,0,MAX(0,TODAY()-D5))</f>
        <v/>
      </c>
      <c r="L5" s="12">
        <f>IF(I5&gt;=H5,"Pago",IF(TODAY()&gt;D5,"Em atraso","Pendente"))</f>
        <v/>
      </c>
      <c r="M5" s="32">
        <f>IFERROR(I5/H5,0)</f>
        <v/>
      </c>
      <c r="N5" s="4" t="inlineStr">
        <is>
          <t>PIX</t>
        </is>
      </c>
      <c r="O5" s="4" t="inlineStr">
        <is>
          <t>PIX-20260310-022</t>
        </is>
      </c>
      <c r="P5" s="4" t="inlineStr">
        <is>
          <t>Pagamento parcial, restante combinado para abril.</t>
        </is>
      </c>
    </row>
    <row r="6">
      <c r="A6" s="9" t="inlineStr">
        <is>
          <t>PG-004</t>
        </is>
      </c>
      <c r="B6" s="9" t="inlineStr">
        <is>
          <t>AC-001</t>
        </is>
      </c>
      <c r="C6" s="9" t="inlineStr">
        <is>
          <t>Abril/2026</t>
        </is>
      </c>
      <c r="D6" s="30" t="n">
        <v>46122</v>
      </c>
      <c r="E6" s="30" t="n">
        <v>46124</v>
      </c>
      <c r="F6" s="9" t="inlineStr">
        <is>
          <t>Obrigação mensal</t>
        </is>
      </c>
      <c r="G6" s="9" t="inlineStr">
        <is>
          <t>Pensão de abril + complemento de março</t>
        </is>
      </c>
      <c r="H6" s="33">
        <f>IFERROR(VLOOKUP(B6,Cadastro!A:Q,14,FALSE),0)</f>
        <v/>
      </c>
      <c r="I6" s="29" t="n">
        <v>2000</v>
      </c>
      <c r="J6" s="33">
        <f>I6-H6</f>
        <v/>
      </c>
      <c r="K6" s="15">
        <f>IF(I6&gt;=H6,0,MAX(0,TODAY()-D6))</f>
        <v/>
      </c>
      <c r="L6" s="15">
        <f>IF(I6&gt;=H6,"Pago",IF(TODAY()&gt;D6,"Em atraso","Pendente"))</f>
        <v/>
      </c>
      <c r="M6" s="34">
        <f>IFERROR(I6/H6,0)</f>
        <v/>
      </c>
      <c r="N6" s="9" t="inlineStr">
        <is>
          <t>Boleto</t>
        </is>
      </c>
      <c r="O6" s="9" t="inlineStr">
        <is>
          <t>BL-20260412-031</t>
        </is>
      </c>
      <c r="P6" s="9" t="inlineStr">
        <is>
          <t>Inclui saldo de março.</t>
        </is>
      </c>
    </row>
    <row r="7">
      <c r="A7" s="4" t="inlineStr">
        <is>
          <t>PG-005</t>
        </is>
      </c>
      <c r="B7" s="4" t="inlineStr">
        <is>
          <t>AC-002</t>
        </is>
      </c>
      <c r="C7" s="4" t="inlineStr">
        <is>
          <t>Maio/2026</t>
        </is>
      </c>
      <c r="D7" s="27" t="n">
        <v>46147</v>
      </c>
      <c r="E7" s="27" t="n">
        <v>46147</v>
      </c>
      <c r="F7" s="4" t="inlineStr">
        <is>
          <t>Obrigação mensal</t>
        </is>
      </c>
      <c r="G7" s="4" t="inlineStr">
        <is>
          <t>Pensão de maio (30% da renda)</t>
        </is>
      </c>
      <c r="H7" s="31">
        <f>IFERROR(VLOOKUP(B7,Cadastro!A:Q,14,FALSE),0)</f>
        <v/>
      </c>
      <c r="I7" s="29" t="n">
        <v>1740</v>
      </c>
      <c r="J7" s="31">
        <f>I7-H7</f>
        <v/>
      </c>
      <c r="K7" s="12">
        <f>IF(I7&gt;=H7,0,MAX(0,TODAY()-D7))</f>
        <v/>
      </c>
      <c r="L7" s="12">
        <f>IF(I7&gt;=H7,"Pago",IF(TODAY()&gt;D7,"Em atraso","Pendente"))</f>
        <v/>
      </c>
      <c r="M7" s="32">
        <f>IFERROR(I7/H7,0)</f>
        <v/>
      </c>
      <c r="N7" s="4" t="inlineStr">
        <is>
          <t>Transferência</t>
        </is>
      </c>
      <c r="O7" s="4" t="inlineStr">
        <is>
          <t>TED-20260505-008</t>
        </is>
      </c>
      <c r="P7" s="4" t="inlineStr"/>
    </row>
    <row r="8">
      <c r="A8" s="9" t="inlineStr">
        <is>
          <t>PG-006</t>
        </is>
      </c>
      <c r="B8" s="9" t="inlineStr">
        <is>
          <t>AC-003</t>
        </is>
      </c>
      <c r="C8" s="9" t="inlineStr">
        <is>
          <t>Junho/2026</t>
        </is>
      </c>
      <c r="D8" s="30" t="n">
        <v>46188</v>
      </c>
      <c r="E8" s="30" t="n">
        <v>46188</v>
      </c>
      <c r="F8" s="9" t="inlineStr">
        <is>
          <t>Obrigação mensal</t>
        </is>
      </c>
      <c r="G8" s="9" t="inlineStr">
        <is>
          <t>Pensão de junho</t>
        </is>
      </c>
      <c r="H8" s="33">
        <f>IFERROR(VLOOKUP(B8,Cadastro!A:Q,14,FALSE),0)</f>
        <v/>
      </c>
      <c r="I8" s="29" t="n">
        <v>2200</v>
      </c>
      <c r="J8" s="33">
        <f>I8-H8</f>
        <v/>
      </c>
      <c r="K8" s="15">
        <f>IF(I8&gt;=H8,0,MAX(0,TODAY()-D8))</f>
        <v/>
      </c>
      <c r="L8" s="15">
        <f>IF(I8&gt;=H8,"Pago",IF(TODAY()&gt;D8,"Em atraso","Pendente"))</f>
        <v/>
      </c>
      <c r="M8" s="34">
        <f>IFERROR(I8/H8,0)</f>
        <v/>
      </c>
      <c r="N8" s="9" t="inlineStr">
        <is>
          <t>PIX</t>
        </is>
      </c>
      <c r="O8" s="9" t="inlineStr">
        <is>
          <t>PIX-20260615-045</t>
        </is>
      </c>
      <c r="P8" s="9" t="inlineStr"/>
    </row>
    <row r="9">
      <c r="A9" s="4" t="inlineStr">
        <is>
          <t>PG-007</t>
        </is>
      </c>
      <c r="B9" s="4" t="inlineStr">
        <is>
          <t>AC-003</t>
        </is>
      </c>
      <c r="C9" s="4" t="inlineStr">
        <is>
          <t>Julho/2026</t>
        </is>
      </c>
      <c r="D9" s="27" t="n">
        <v>46218</v>
      </c>
      <c r="E9" s="27" t="n"/>
      <c r="F9" s="4" t="inlineStr">
        <is>
          <t>Obrigação mensal</t>
        </is>
      </c>
      <c r="G9" s="4" t="inlineStr">
        <is>
          <t>Pensão de julho</t>
        </is>
      </c>
      <c r="H9" s="31">
        <f>IFERROR(VLOOKUP(B9,Cadastro!A:Q,14,FALSE),0)</f>
        <v/>
      </c>
      <c r="I9" s="29" t="n">
        <v>0</v>
      </c>
      <c r="J9" s="31">
        <f>I9-H9</f>
        <v/>
      </c>
      <c r="K9" s="12">
        <f>IF(I9&gt;=H9,0,MAX(0,TODAY()-D9))</f>
        <v/>
      </c>
      <c r="L9" s="12">
        <f>IF(I9&gt;=H9,"Pago",IF(TODAY()&gt;D9,"Em atraso","Pendente"))</f>
        <v/>
      </c>
      <c r="M9" s="32">
        <f>IFERROR(I9/H9,0)</f>
        <v/>
      </c>
      <c r="N9" s="4" t="inlineStr">
        <is>
          <t>PIX</t>
        </is>
      </c>
      <c r="O9" s="4" t="inlineStr"/>
      <c r="P9" s="4" t="inlineStr">
        <is>
          <t>Pagamento não localizado até a data de hoje.</t>
        </is>
      </c>
    </row>
    <row r="10">
      <c r="A10" s="9" t="inlineStr">
        <is>
          <t>PG-008</t>
        </is>
      </c>
      <c r="B10" s="9" t="inlineStr">
        <is>
          <t>AC-003</t>
        </is>
      </c>
      <c r="C10" s="9" t="inlineStr">
        <is>
          <t>Agosto/2026</t>
        </is>
      </c>
      <c r="D10" s="30" t="n">
        <v>46249</v>
      </c>
      <c r="E10" s="30" t="n">
        <v>46248</v>
      </c>
      <c r="F10" s="9" t="inlineStr">
        <is>
          <t>Despesa extraordinária</t>
        </is>
      </c>
      <c r="G10" s="9" t="inlineStr">
        <is>
          <t>Material escolar do 2º semestre</t>
        </is>
      </c>
      <c r="H10" s="29" t="n">
        <v>350</v>
      </c>
      <c r="I10" s="29" t="n">
        <v>350</v>
      </c>
      <c r="J10" s="33">
        <f>I10-H10</f>
        <v/>
      </c>
      <c r="K10" s="15">
        <f>IF(I10&gt;=H10,0,MAX(0,TODAY()-D10))</f>
        <v/>
      </c>
      <c r="L10" s="15">
        <f>IF(I10&gt;=H10,"Pago",IF(TODAY()&gt;D10,"Em atraso","Pendente"))</f>
        <v/>
      </c>
      <c r="M10" s="34">
        <f>IFERROR(I10/H10,0)</f>
        <v/>
      </c>
      <c r="N10" s="9" t="inlineStr">
        <is>
          <t>PIX</t>
        </is>
      </c>
      <c r="O10" s="9" t="inlineStr">
        <is>
          <t>PIX-20260814-077</t>
        </is>
      </c>
      <c r="P10" s="9" t="inlineStr">
        <is>
          <t>Despesa rateada conforme acordo.</t>
        </is>
      </c>
    </row>
    <row r="11">
      <c r="A11" s="4" t="inlineStr">
        <is>
          <t>PG-009</t>
        </is>
      </c>
      <c r="B11" s="4" t="inlineStr">
        <is>
          <t>AC-004</t>
        </is>
      </c>
      <c r="C11" s="4" t="inlineStr">
        <is>
          <t>Setembro/2026</t>
        </is>
      </c>
      <c r="D11" s="27" t="n">
        <v>46285</v>
      </c>
      <c r="E11" s="27" t="n"/>
      <c r="F11" s="4" t="inlineStr">
        <is>
          <t>Obrigação mensal</t>
        </is>
      </c>
      <c r="G11" s="4" t="inlineStr">
        <is>
          <t>Pensão de setembro</t>
        </is>
      </c>
      <c r="H11" s="31">
        <f>IFERROR(VLOOKUP(B11,Cadastro!A:Q,14,FALSE),0)</f>
        <v/>
      </c>
      <c r="I11" s="29" t="n">
        <v>0</v>
      </c>
      <c r="J11" s="31">
        <f>I11-H11</f>
        <v/>
      </c>
      <c r="K11" s="12">
        <f>IF(I11&gt;=H11,0,MAX(0,TODAY()-D11))</f>
        <v/>
      </c>
      <c r="L11" s="12">
        <f>IF(I11&gt;=H11,"Pago",IF(TODAY()&gt;D11,"Em atraso","Pendente"))</f>
        <v/>
      </c>
      <c r="M11" s="32">
        <f>IFERROR(I11/H11,0)</f>
        <v/>
      </c>
      <c r="N11" s="4" t="inlineStr">
        <is>
          <t>Boleto</t>
        </is>
      </c>
      <c r="O11" s="4" t="inlineStr"/>
      <c r="P11" s="4" t="inlineStr">
        <is>
          <t>Acordo suspenso por decisão judicial.</t>
        </is>
      </c>
    </row>
  </sheetData>
  <mergeCells count="1">
    <mergeCell ref="A1:P1"/>
  </mergeCells>
  <conditionalFormatting sqref="L3:L11">
    <cfRule type="cellIs" priority="1" operator="equal" dxfId="0">
      <formula>"Pago"</formula>
    </cfRule>
    <cfRule type="cellIs" priority="2" operator="equal" dxfId="1">
      <formula>"Pendente"</formula>
    </cfRule>
    <cfRule type="cellIs" priority="3" operator="equal" dxfId="2">
      <formula>"Em atraso"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4" customWidth="1" min="6" max="6"/>
    <col width="14" customWidth="1" min="7" max="7"/>
    <col width="14" customWidth="1" min="8" max="8"/>
  </cols>
  <sheetData>
    <row r="1" ht="28" customHeight="1">
      <c r="A1" s="1" t="inlineStr">
        <is>
          <t>Resumo Financeiro e Operacional</t>
        </is>
      </c>
    </row>
    <row r="2"/>
    <row r="3">
      <c r="A3" s="2" t="inlineStr">
        <is>
          <t>Total previsto</t>
        </is>
      </c>
      <c r="B3" s="17" t="n"/>
      <c r="C3" s="18" t="n"/>
      <c r="E3" s="2" t="inlineStr">
        <is>
          <t>Percentual médio pago</t>
        </is>
      </c>
      <c r="F3" s="17" t="n"/>
      <c r="G3" s="18" t="n"/>
    </row>
    <row r="4">
      <c r="A4" s="35">
        <f>SUM(Pagamentos!H:H)</f>
        <v/>
      </c>
      <c r="B4" s="17" t="n"/>
      <c r="C4" s="18" t="n"/>
      <c r="E4" s="36">
        <f>IFERROR(AVERAGEIF(Pagamentos!M:M,"&gt;0"),0)</f>
        <v/>
      </c>
      <c r="F4" s="17" t="n"/>
      <c r="G4" s="18" t="n"/>
    </row>
    <row r="5">
      <c r="A5" s="2" t="inlineStr">
        <is>
          <t>Total pago</t>
        </is>
      </c>
      <c r="B5" s="17" t="n"/>
      <c r="C5" s="18" t="n"/>
      <c r="E5" s="2" t="inlineStr">
        <is>
          <t>Parcelas pagas</t>
        </is>
      </c>
      <c r="F5" s="17" t="n"/>
      <c r="G5" s="18" t="n"/>
    </row>
    <row r="6">
      <c r="A6" s="35">
        <f>SUM(Pagamentos!I:I)</f>
        <v/>
      </c>
      <c r="B6" s="17" t="n"/>
      <c r="C6" s="18" t="n"/>
      <c r="E6" s="21">
        <f>COUNTIF(Pagamentos!L:L,"Pago")</f>
        <v/>
      </c>
      <c r="F6" s="17" t="n"/>
      <c r="G6" s="18" t="n"/>
    </row>
    <row r="7">
      <c r="A7" s="2" t="inlineStr">
        <is>
          <t>Saldo pendente</t>
        </is>
      </c>
      <c r="B7" s="17" t="n"/>
      <c r="C7" s="18" t="n"/>
      <c r="E7" s="2" t="inlineStr">
        <is>
          <t>Parcelas pendentes</t>
        </is>
      </c>
      <c r="F7" s="17" t="n"/>
      <c r="G7" s="18" t="n"/>
    </row>
    <row r="8">
      <c r="A8" s="35">
        <f>SUM(Pagamentos!J:J)</f>
        <v/>
      </c>
      <c r="B8" s="17" t="n"/>
      <c r="C8" s="18" t="n"/>
      <c r="E8" s="21">
        <f>COUNTIF(Pagamentos!L:L,"Pendente")</f>
        <v/>
      </c>
      <c r="F8" s="17" t="n"/>
      <c r="G8" s="18" t="n"/>
    </row>
    <row r="9">
      <c r="A9" s="2" t="inlineStr">
        <is>
          <t>Total em atraso</t>
        </is>
      </c>
      <c r="B9" s="17" t="n"/>
      <c r="C9" s="18" t="n"/>
      <c r="E9" s="2" t="inlineStr">
        <is>
          <t>Parcelas em atraso</t>
        </is>
      </c>
      <c r="F9" s="17" t="n"/>
      <c r="G9" s="18" t="n"/>
    </row>
    <row r="10">
      <c r="A10" s="35">
        <f>SUMIF(Pagamentos!L:L,"Em atraso",Pagamentos!J:J)</f>
        <v/>
      </c>
      <c r="B10" s="17" t="n"/>
      <c r="C10" s="18" t="n"/>
      <c r="E10" s="21">
        <f>COUNTIF(Pagamentos!L:L,"Em atraso")</f>
        <v/>
      </c>
      <c r="F10" s="17" t="n"/>
      <c r="G10" s="18" t="n"/>
    </row>
    <row r="11"/>
    <row r="12">
      <c r="A12" s="22" t="inlineStr">
        <is>
          <t>Consolidação Mensal por Competência</t>
        </is>
      </c>
    </row>
    <row r="13">
      <c r="A13" s="2" t="inlineStr">
        <is>
          <t>Competência</t>
        </is>
      </c>
      <c r="B13" s="2" t="inlineStr">
        <is>
          <t>Valor Previsto</t>
        </is>
      </c>
      <c r="C13" s="2" t="inlineStr">
        <is>
          <t>Valor Pago</t>
        </is>
      </c>
      <c r="D13" s="2" t="inlineStr">
        <is>
          <t>Saldo</t>
        </is>
      </c>
      <c r="E13" s="2" t="inlineStr">
        <is>
          <t>Percentual Pago</t>
        </is>
      </c>
      <c r="G13" s="23" t="inlineStr">
        <is>
          <t>Status</t>
        </is>
      </c>
      <c r="H13" s="23" t="inlineStr">
        <is>
          <t>Quantidade</t>
        </is>
      </c>
    </row>
    <row r="14">
      <c r="A14" s="12" t="inlineStr">
        <is>
          <t>Janeiro/2026</t>
        </is>
      </c>
      <c r="B14" s="31">
        <f>SUMIF(Pagamentos!C:C,A14,Pagamentos!H:H)</f>
        <v/>
      </c>
      <c r="C14" s="31">
        <f>SUMIF(Pagamentos!C:C,A14,Pagamentos!I:I)</f>
        <v/>
      </c>
      <c r="D14" s="31">
        <f>B14-C14</f>
        <v/>
      </c>
      <c r="E14" s="32">
        <f>IFERROR(C14/B14,0)</f>
        <v/>
      </c>
      <c r="G14" s="24" t="inlineStr">
        <is>
          <t>Pago</t>
        </is>
      </c>
      <c r="H14" s="15">
        <f>COUNTIF(Pagamentos!L:L,G14)</f>
        <v/>
      </c>
    </row>
    <row r="15">
      <c r="A15" s="15" t="inlineStr">
        <is>
          <t>Fevereiro/2026</t>
        </is>
      </c>
      <c r="B15" s="33">
        <f>SUMIF(Pagamentos!C:C,A15,Pagamentos!H:H)</f>
        <v/>
      </c>
      <c r="C15" s="33">
        <f>SUMIF(Pagamentos!C:C,A15,Pagamentos!I:I)</f>
        <v/>
      </c>
      <c r="D15" s="33">
        <f>B15-C15</f>
        <v/>
      </c>
      <c r="E15" s="34">
        <f>IFERROR(C15/B15,0)</f>
        <v/>
      </c>
      <c r="G15" s="24" t="inlineStr">
        <is>
          <t>Pendente</t>
        </is>
      </c>
      <c r="H15" s="15">
        <f>COUNTIF(Pagamentos!L:L,G15)</f>
        <v/>
      </c>
    </row>
    <row r="16">
      <c r="A16" s="12" t="inlineStr">
        <is>
          <t>Março/2026</t>
        </is>
      </c>
      <c r="B16" s="31">
        <f>SUMIF(Pagamentos!C:C,A16,Pagamentos!H:H)</f>
        <v/>
      </c>
      <c r="C16" s="31">
        <f>SUMIF(Pagamentos!C:C,A16,Pagamentos!I:I)</f>
        <v/>
      </c>
      <c r="D16" s="31">
        <f>B16-C16</f>
        <v/>
      </c>
      <c r="E16" s="32">
        <f>IFERROR(C16/B16,0)</f>
        <v/>
      </c>
      <c r="G16" s="24" t="inlineStr">
        <is>
          <t>Em atraso</t>
        </is>
      </c>
      <c r="H16" s="15">
        <f>COUNTIF(Pagamentos!L:L,G16)</f>
        <v/>
      </c>
    </row>
    <row r="17">
      <c r="A17" s="15" t="inlineStr">
        <is>
          <t>Abril/2026</t>
        </is>
      </c>
      <c r="B17" s="33">
        <f>SUMIF(Pagamentos!C:C,A17,Pagamentos!H:H)</f>
        <v/>
      </c>
      <c r="C17" s="33">
        <f>SUMIF(Pagamentos!C:C,A17,Pagamentos!I:I)</f>
        <v/>
      </c>
      <c r="D17" s="33">
        <f>B17-C17</f>
        <v/>
      </c>
      <c r="E17" s="34">
        <f>IFERROR(C17/B17,0)</f>
        <v/>
      </c>
    </row>
    <row r="18">
      <c r="A18" s="12" t="inlineStr">
        <is>
          <t>Maio/2026</t>
        </is>
      </c>
      <c r="B18" s="31">
        <f>SUMIF(Pagamentos!C:C,A18,Pagamentos!H:H)</f>
        <v/>
      </c>
      <c r="C18" s="31">
        <f>SUMIF(Pagamentos!C:C,A18,Pagamentos!I:I)</f>
        <v/>
      </c>
      <c r="D18" s="31">
        <f>B18-C18</f>
        <v/>
      </c>
      <c r="E18" s="32">
        <f>IFERROR(C18/B18,0)</f>
        <v/>
      </c>
    </row>
    <row r="19">
      <c r="A19" s="15" t="inlineStr">
        <is>
          <t>Junho/2026</t>
        </is>
      </c>
      <c r="B19" s="33">
        <f>SUMIF(Pagamentos!C:C,A19,Pagamentos!H:H)</f>
        <v/>
      </c>
      <c r="C19" s="33">
        <f>SUMIF(Pagamentos!C:C,A19,Pagamentos!I:I)</f>
        <v/>
      </c>
      <c r="D19" s="33">
        <f>B19-C19</f>
        <v/>
      </c>
      <c r="E19" s="34">
        <f>IFERROR(C19/B19,0)</f>
        <v/>
      </c>
    </row>
    <row r="20">
      <c r="A20" s="12" t="inlineStr">
        <is>
          <t>Julho/2026</t>
        </is>
      </c>
      <c r="B20" s="31">
        <f>SUMIF(Pagamentos!C:C,A20,Pagamentos!H:H)</f>
        <v/>
      </c>
      <c r="C20" s="31">
        <f>SUMIF(Pagamentos!C:C,A20,Pagamentos!I:I)</f>
        <v/>
      </c>
      <c r="D20" s="31">
        <f>B20-C20</f>
        <v/>
      </c>
      <c r="E20" s="32">
        <f>IFERROR(C20/B20,0)</f>
        <v/>
      </c>
    </row>
    <row r="21">
      <c r="A21" s="15" t="inlineStr">
        <is>
          <t>Agosto/2026</t>
        </is>
      </c>
      <c r="B21" s="33">
        <f>SUMIF(Pagamentos!C:C,A21,Pagamentos!H:H)</f>
        <v/>
      </c>
      <c r="C21" s="33">
        <f>SUMIF(Pagamentos!C:C,A21,Pagamentos!I:I)</f>
        <v/>
      </c>
      <c r="D21" s="33">
        <f>B21-C21</f>
        <v/>
      </c>
      <c r="E21" s="34">
        <f>IFERROR(C21/B21,0)</f>
        <v/>
      </c>
    </row>
    <row r="22">
      <c r="A22" s="12" t="inlineStr">
        <is>
          <t>Setembro/2026</t>
        </is>
      </c>
      <c r="B22" s="31">
        <f>SUMIF(Pagamentos!C:C,A22,Pagamentos!H:H)</f>
        <v/>
      </c>
      <c r="C22" s="31">
        <f>SUMIF(Pagamentos!C:C,A22,Pagamentos!I:I)</f>
        <v/>
      </c>
      <c r="D22" s="31">
        <f>B22-C22</f>
        <v/>
      </c>
      <c r="E22" s="32">
        <f>IFERROR(C22/B22,0)</f>
        <v/>
      </c>
    </row>
  </sheetData>
  <mergeCells count="18">
    <mergeCell ref="A1:H1"/>
    <mergeCell ref="A3:C3"/>
    <mergeCell ref="A4:C4"/>
    <mergeCell ref="A5:C5"/>
    <mergeCell ref="A6:C6"/>
    <mergeCell ref="A7:C7"/>
    <mergeCell ref="A8:C8"/>
    <mergeCell ref="A9:C9"/>
    <mergeCell ref="A10:C10"/>
    <mergeCell ref="E3:G3"/>
    <mergeCell ref="E4:G4"/>
    <mergeCell ref="E5:G5"/>
    <mergeCell ref="E6:G6"/>
    <mergeCell ref="E7:G7"/>
    <mergeCell ref="E8:G8"/>
    <mergeCell ref="E9:G9"/>
    <mergeCell ref="E10:G10"/>
    <mergeCell ref="A12:E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Instruções de Uso — Controle de Pensão Alimentícia</t>
        </is>
      </c>
    </row>
    <row r="2" ht="20" customHeight="1">
      <c r="A2" s="25" t="inlineStr">
        <is>
          <t>Como usar este workbook</t>
        </is>
      </c>
    </row>
    <row r="3" ht="48" customHeight="1">
      <c r="A3" s="26" t="inlineStr">
        <is>
          <t>Este arquivo foi criado para ajudar no acompanhamento administrativo de pensões alimentícias: cadastro de acordos, registro de pagamentos e resumo financeiro.</t>
        </is>
      </c>
    </row>
    <row r="4" ht="48" customHeight="1">
      <c r="A4" s="26" t="inlineStr"/>
    </row>
    <row r="5" ht="20" customHeight="1">
      <c r="A5" s="25" t="inlineStr">
        <is>
          <t>1. Planilha Cadastro</t>
        </is>
      </c>
    </row>
    <row r="6" ht="48" customHeight="1">
      <c r="A6" s="26" t="inlineStr">
        <is>
          <t>Preencha uma linha por acordo ou processo, informando alimentante, alimentando, responsável legal, vara/comarca, número do processo, tipo de obrigação, valor fixo mensal ou percentual sobre a renda, índice de reajuste e status (Ativo, Suspenso ou Encerrado). As células em amarelo claro são campos de entrada.</t>
        </is>
      </c>
    </row>
    <row r="7" ht="48" customHeight="1">
      <c r="A7" s="26" t="inlineStr"/>
    </row>
    <row r="8" ht="20" customHeight="1">
      <c r="A8" s="25" t="inlineStr">
        <is>
          <t>2. Planilha Pagamentos</t>
        </is>
      </c>
    </row>
    <row r="9" ht="48" customHeight="1">
      <c r="A9" s="26" t="inlineStr">
        <is>
          <t>Registre uma linha por competência ou por despesa. A coluna Valor Previsto é preenchida automaticamente com o valor fixo do Cadastro; para despesas extraordinárias, informe o valor manualmente. O sistema calcula a Diferença, os Dias em Atraso, o Status (Pago, Pendente ou Em atraso) e o Percentual Pago.</t>
        </is>
      </c>
    </row>
    <row r="10" ht="20" customHeight="1">
      <c r="A10" s="25" t="inlineStr">
        <is>
          <t>Obrigação mensal x despesas extraordinárias</t>
        </is>
      </c>
    </row>
    <row r="11" ht="48" customHeight="1">
      <c r="A11" s="26" t="inlineStr">
        <is>
          <t>A obrigação mensal é o valor recorrente definido em acordo ou sentença (valor fixo ou percentual da renda). Despesas extraordinárias são gastos pontuais — por exemplo, material escolar, consulta médica ou mensalidade extra — que devem ser registradas como tipo 'Despesa extraordinária', com descrição detalhada.</t>
        </is>
      </c>
    </row>
    <row r="12" ht="48" customHeight="1">
      <c r="A12" s="26" t="inlineStr"/>
    </row>
    <row r="13" ht="20" customHeight="1">
      <c r="A13" s="25" t="inlineStr">
        <is>
          <t>3. Comprovantes, transferências e NF-e</t>
        </is>
      </c>
    </row>
    <row r="14" ht="48" customHeight="1">
      <c r="A14" s="26" t="inlineStr">
        <is>
          <t>Sempre guarde os comprovantes de PIX, transferência ou boleto. Anote o identificador do comprovante ou número da NF-e na coluna Comprovante/NF-e para facilitar futuras conferências, prestação de contas ou eventual instrução de processo judicial.</t>
        </is>
      </c>
    </row>
    <row r="15" ht="48" customHeight="1">
      <c r="A15" s="26" t="inlineStr"/>
    </row>
    <row r="16" ht="20" customHeight="1">
      <c r="A16" s="25" t="inlineStr">
        <is>
          <t>4. Atualização de valores</t>
        </is>
      </c>
    </row>
    <row r="17" ht="48" customHeight="1">
      <c r="A17" s="26" t="inlineStr">
        <is>
          <t>Os valores devem ser atualizados exclusivamente conforme acordo homologado ou sentença judicial, respeitando o índice de reajuste definido (IPCA, IGP-M, salário mínimo etc.). Registre a data de cada reajuste na coluna Data do Último Reajuste.</t>
        </is>
      </c>
    </row>
    <row r="18" ht="48" customHeight="1">
      <c r="A18" s="26" t="inlineStr"/>
    </row>
    <row r="19" ht="20" customHeight="1">
      <c r="A19" s="25" t="inlineStr">
        <is>
          <t>5. Proteção de dados (LGPD)</t>
        </is>
      </c>
    </row>
    <row r="20" ht="48" customHeight="1">
      <c r="A20" s="26" t="inlineStr">
        <is>
          <t>CPF, número do processo e comprovantes são dados pessoais sensíveis. Utilize CPF mascarado (ex.: ***.456.789-**), restrinja o acesso ao arquivo e compartilhe apenas com pessoas autorizadas, observando a Lei Geral de Proteção de Dados (Lei nº 13.709/2018).</t>
        </is>
      </c>
    </row>
    <row r="21" ht="48" customHeight="1">
      <c r="A21" s="26" t="inlineStr"/>
    </row>
    <row r="22" ht="20" customHeight="1">
      <c r="A22" s="25" t="inlineStr">
        <is>
          <t>Aviso importante</t>
        </is>
      </c>
    </row>
    <row r="23" ht="48" customHeight="1">
      <c r="A23" s="26" t="inlineStr">
        <is>
          <t>Este workbook NÃO calcula automaticamente juros, multa, correção monetária ou outros encargos legais sem os parâmetros definidos em acordo, sentença ou orientação profissional. Trata-se de ferramenta administrativa e informativa, que não substitui a orientação de advogado(a) nem decisão judicial.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2026-08-01T03:39:19Z</dcterms:created>
  <dcterms:modified xmlns:dcterms="http://purl.org/dc/terms/" xmlns:xsi="http://www.w3.org/2001/XMLSchema-instance" xsi:type="dcterms:W3CDTF">2026-08-01T03:39:19Z</dcterms:modified>
</cp:coreProperties>
</file>