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nto Diário" sheetId="1" state="visible" r:id="rId1"/>
    <sheet xmlns:r="http://schemas.openxmlformats.org/officeDocument/2006/relationships" name="Resumo Funcionários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AAAA"/>
    <numFmt numFmtId="165" formatCode="HH:MM"/>
    <numFmt numFmtId="166" formatCode="0.0"/>
    <numFmt numFmtId="167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6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165" fontId="3" fillId="3" borderId="1" applyAlignment="1" pivotButton="0" quotePrefix="0" xfId="0">
      <alignment horizontal="center" vertical="center"/>
    </xf>
    <xf numFmtId="2" fontId="3" fillId="3" borderId="1" applyAlignment="1" pivotButton="0" quotePrefix="0" xfId="0">
      <alignment horizontal="center" vertical="center"/>
    </xf>
    <xf numFmtId="1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center" vertical="center"/>
    </xf>
    <xf numFmtId="2" fontId="3" fillId="4" borderId="1" applyAlignment="1" pivotButton="0" quotePrefix="0" xfId="0">
      <alignment horizontal="center" vertical="center"/>
    </xf>
    <xf numFmtId="1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2" fillId="5" borderId="0" applyAlignment="1" pivotButton="0" quotePrefix="0" xfId="0">
      <alignment horizontal="center" vertical="center"/>
    </xf>
    <xf numFmtId="0" fontId="0" fillId="5" borderId="0" pivotButton="0" quotePrefix="0" xfId="0"/>
    <xf numFmtId="0" fontId="4" fillId="4" borderId="1" applyAlignment="1" pivotButton="0" quotePrefix="0" xfId="0">
      <alignment horizontal="center" vertical="center"/>
    </xf>
    <xf numFmtId="2" fontId="2" fillId="5" borderId="1" applyAlignment="1" pivotButton="0" quotePrefix="0" xfId="0">
      <alignment horizontal="center" vertical="center"/>
    </xf>
    <xf numFmtId="166" fontId="2" fillId="5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center" vertical="center"/>
    </xf>
    <xf numFmtId="167" fontId="3" fillId="3" borderId="1" applyAlignment="1" pivotButton="0" quotePrefix="0" xfId="0">
      <alignment horizontal="center" vertical="center"/>
    </xf>
    <xf numFmtId="167" fontId="3" fillId="4" borderId="1" applyAlignment="1" pivotButton="0" quotePrefix="0" xfId="0">
      <alignment horizontal="center" vertical="center"/>
    </xf>
    <xf numFmtId="0" fontId="2" fillId="5" borderId="0" pivotButton="0" quotePrefix="0" xfId="0"/>
    <xf numFmtId="0" fontId="0" fillId="0" borderId="4" pivotButton="0" quotePrefix="0" xfId="0"/>
    <xf numFmtId="0" fontId="0" fillId="0" borderId="5" pivotButton="0" quotePrefix="0" xfId="0"/>
    <xf numFmtId="0" fontId="4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4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0" fontId="0" fillId="4" borderId="1" pivotButton="0" quotePrefix="0" xfId="0"/>
    <xf numFmtId="164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center" vertical="center"/>
    </xf>
    <xf numFmtId="166" fontId="2" fillId="5" borderId="1" applyAlignment="1" pivotButton="0" quotePrefix="0" xfId="0">
      <alignment horizontal="center" vertical="center"/>
    </xf>
    <xf numFmtId="167" fontId="3" fillId="3" borderId="1" applyAlignment="1" pivotButton="0" quotePrefix="0" xfId="0">
      <alignment horizontal="center" vertical="center"/>
    </xf>
    <xf numFmtId="167" fontId="3" fillId="4" borderId="1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ont>
        <b val="1"/>
        <color rgb="007F1D1D"/>
      </font>
      <fill>
        <patternFill patternType="solid">
          <fgColor rgb="00FCA5A5"/>
        </patternFill>
      </fill>
    </dxf>
    <dxf>
      <font>
        <b val="1"/>
        <color rgb="0014532D"/>
      </font>
      <fill>
        <patternFill patternType="solid">
          <fgColor rgb="00BBF7D0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de Horas Trabalhadas por Funcionário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 Funcionários'!C2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'Resumo Funcionários'!$A$3:$A$10</f>
            </numRef>
          </cat>
          <val>
            <numRef>
              <f>'Resumo Funcionários'!$C$3:$C$10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Funcionário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Horas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de Status (Pontual x Atrasado)</a:t>
            </a:r>
          </a:p>
        </rich>
      </tx>
    </title>
    <plotArea>
      <pieChart>
        <varyColors val="1"/>
        <ser>
          <idx val="0"/>
          <order val="0"/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'Resumo Funcionários'!$A$13:$A$14</f>
            </numRef>
          </cat>
          <val>
            <numRef>
              <f>'Resumo Funcionários'!$B$13:$B$14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1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19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14" customWidth="1" min="3" max="3"/>
    <col width="14" customWidth="1" min="4" max="4"/>
    <col width="14" customWidth="1" min="5" max="5"/>
    <col width="14" customWidth="1" min="6" max="6"/>
    <col width="12" customWidth="1" min="7" max="7"/>
    <col width="16" customWidth="1" min="8" max="8"/>
    <col width="14" customWidth="1" min="9" max="9"/>
    <col width="13" customWidth="1" min="10" max="10"/>
    <col width="12" customWidth="1" min="11" max="11"/>
  </cols>
  <sheetData>
    <row r="1">
      <c r="A1" s="1" t="inlineStr">
        <is>
          <t>CONTROLE DE PONTO DE FUNCIONÁRIOS - JULHO/2026</t>
        </is>
      </c>
    </row>
    <row r="2">
      <c r="A2" s="2" t="inlineStr">
        <is>
          <t>Data</t>
        </is>
      </c>
      <c r="B2" s="2" t="inlineStr">
        <is>
          <t>Funcionário</t>
        </is>
      </c>
      <c r="C2" s="2" t="inlineStr">
        <is>
          <t>Cargo</t>
        </is>
      </c>
      <c r="D2" s="2" t="inlineStr">
        <is>
          <t>Entrada Manhã</t>
        </is>
      </c>
      <c r="E2" s="2" t="inlineStr">
        <is>
          <t>Saída Almoço</t>
        </is>
      </c>
      <c r="F2" s="2" t="inlineStr">
        <is>
          <t>Entrada Tarde</t>
        </is>
      </c>
      <c r="G2" s="2" t="inlineStr">
        <is>
          <t>Saída</t>
        </is>
      </c>
      <c r="H2" s="2" t="inlineStr">
        <is>
          <t>Horas Trabalhadas</t>
        </is>
      </c>
      <c r="I2" s="2" t="inlineStr">
        <is>
          <t>Horas Extras</t>
        </is>
      </c>
      <c r="J2" s="2" t="inlineStr">
        <is>
          <t>Atraso (min)</t>
        </is>
      </c>
      <c r="K2" s="2" t="inlineStr">
        <is>
          <t>Status</t>
        </is>
      </c>
    </row>
    <row r="3">
      <c r="A3" s="32" t="n">
        <v>46216</v>
      </c>
      <c r="B3" s="4" t="inlineStr">
        <is>
          <t>João Silva</t>
        </is>
      </c>
      <c r="C3" s="4" t="inlineStr">
        <is>
          <t>Analista</t>
        </is>
      </c>
      <c r="D3" s="33" t="n">
        <v>0.3368055555555556</v>
      </c>
      <c r="E3" s="33" t="n">
        <v>0.5</v>
      </c>
      <c r="F3" s="33" t="n">
        <v>0.5416666666666666</v>
      </c>
      <c r="G3" s="33" t="n">
        <v>0.7152777777777778</v>
      </c>
      <c r="H3" s="6">
        <f>((E3-D3)+(G3-F3))*24</f>
        <v/>
      </c>
      <c r="I3" s="6">
        <f>IF(H3&gt;8,H3-8,0)</f>
        <v/>
      </c>
      <c r="J3" s="7">
        <f>IF(D3&gt;TIME(8,0,0),(D3-TIME(8,0,0))*1440,0)</f>
        <v/>
      </c>
      <c r="K3" s="8">
        <f>IF(J3&gt;0,"Atrasado","Pontual")</f>
        <v/>
      </c>
    </row>
    <row r="4">
      <c r="A4" s="34" t="n">
        <v>46216</v>
      </c>
      <c r="B4" s="10" t="inlineStr">
        <is>
          <t>Maria Oliveira</t>
        </is>
      </c>
      <c r="C4" s="10" t="inlineStr">
        <is>
          <t>Supervisora</t>
        </is>
      </c>
      <c r="D4" s="35" t="n">
        <v>0.3298611111111111</v>
      </c>
      <c r="E4" s="35" t="n">
        <v>0.5</v>
      </c>
      <c r="F4" s="35" t="n">
        <v>0.5416666666666666</v>
      </c>
      <c r="G4" s="35" t="n">
        <v>0.7708333333333334</v>
      </c>
      <c r="H4" s="12">
        <f>((E4-D4)+(G4-F4))*24</f>
        <v/>
      </c>
      <c r="I4" s="12">
        <f>IF(H4&gt;8,H4-8,0)</f>
        <v/>
      </c>
      <c r="J4" s="13">
        <f>IF(D4&gt;TIME(8,0,0),(D4-TIME(8,0,0))*1440,0)</f>
        <v/>
      </c>
      <c r="K4" s="14">
        <f>IF(J4&gt;0,"Atrasado","Pontual")</f>
        <v/>
      </c>
    </row>
    <row r="5">
      <c r="A5" s="32" t="n">
        <v>46216</v>
      </c>
      <c r="B5" s="4" t="inlineStr">
        <is>
          <t>Pedro Santos</t>
        </is>
      </c>
      <c r="C5" s="4" t="inlineStr">
        <is>
          <t>Analista</t>
        </is>
      </c>
      <c r="D5" s="33" t="n">
        <v>0.3472222222222222</v>
      </c>
      <c r="E5" s="33" t="n">
        <v>0.5</v>
      </c>
      <c r="F5" s="33" t="n">
        <v>0.5451388888888888</v>
      </c>
      <c r="G5" s="33" t="n">
        <v>0.7083333333333334</v>
      </c>
      <c r="H5" s="6">
        <f>((E5-D5)+(G5-F5))*24</f>
        <v/>
      </c>
      <c r="I5" s="6">
        <f>IF(H5&gt;8,H5-8,0)</f>
        <v/>
      </c>
      <c r="J5" s="7">
        <f>IF(D5&gt;TIME(8,0,0),(D5-TIME(8,0,0))*1440,0)</f>
        <v/>
      </c>
      <c r="K5" s="8">
        <f>IF(J5&gt;0,"Atrasado","Pontual")</f>
        <v/>
      </c>
    </row>
    <row r="6">
      <c r="A6" s="34" t="n">
        <v>46217</v>
      </c>
      <c r="B6" s="10" t="inlineStr">
        <is>
          <t>Ana Souza</t>
        </is>
      </c>
      <c r="C6" s="10" t="inlineStr">
        <is>
          <t>Assistente</t>
        </is>
      </c>
      <c r="D6" s="35" t="n">
        <v>0.3333333333333333</v>
      </c>
      <c r="E6" s="35" t="n">
        <v>0.5</v>
      </c>
      <c r="F6" s="35" t="n">
        <v>0.5416666666666666</v>
      </c>
      <c r="G6" s="35" t="n">
        <v>0.7083333333333334</v>
      </c>
      <c r="H6" s="12">
        <f>((E6-D6)+(G6-F6))*24</f>
        <v/>
      </c>
      <c r="I6" s="12">
        <f>IF(H6&gt;8,H6-8,0)</f>
        <v/>
      </c>
      <c r="J6" s="13">
        <f>IF(D6&gt;TIME(8,0,0),(D6-TIME(8,0,0))*1440,0)</f>
        <v/>
      </c>
      <c r="K6" s="14">
        <f>IF(J6&gt;0,"Atrasado","Pontual")</f>
        <v/>
      </c>
    </row>
    <row r="7">
      <c r="A7" s="32" t="n">
        <v>46217</v>
      </c>
      <c r="B7" s="4" t="inlineStr">
        <is>
          <t>Carlos Pereira</t>
        </is>
      </c>
      <c r="C7" s="4" t="inlineStr">
        <is>
          <t>Técnico</t>
        </is>
      </c>
      <c r="D7" s="33" t="n">
        <v>0.34375</v>
      </c>
      <c r="E7" s="33" t="n">
        <v>0.5</v>
      </c>
      <c r="F7" s="33" t="n">
        <v>0.5416666666666666</v>
      </c>
      <c r="G7" s="33" t="n">
        <v>0.75</v>
      </c>
      <c r="H7" s="6">
        <f>((E7-D7)+(G7-F7))*24</f>
        <v/>
      </c>
      <c r="I7" s="6">
        <f>IF(H7&gt;8,H7-8,0)</f>
        <v/>
      </c>
      <c r="J7" s="7">
        <f>IF(D7&gt;TIME(8,0,0),(D7-TIME(8,0,0))*1440,0)</f>
        <v/>
      </c>
      <c r="K7" s="8">
        <f>IF(J7&gt;0,"Atrasado","Pontual")</f>
        <v/>
      </c>
    </row>
    <row r="8">
      <c r="A8" s="34" t="n">
        <v>46218</v>
      </c>
      <c r="B8" s="10" t="inlineStr">
        <is>
          <t>Juliana Costa</t>
        </is>
      </c>
      <c r="C8" s="10" t="inlineStr">
        <is>
          <t>Assistente</t>
        </is>
      </c>
      <c r="D8" s="35" t="n">
        <v>0.3319444444444444</v>
      </c>
      <c r="E8" s="35" t="n">
        <v>0.5</v>
      </c>
      <c r="F8" s="35" t="n">
        <v>0.5416666666666666</v>
      </c>
      <c r="G8" s="35" t="n">
        <v>0.7083333333333334</v>
      </c>
      <c r="H8" s="12">
        <f>((E8-D8)+(G8-F8))*24</f>
        <v/>
      </c>
      <c r="I8" s="12">
        <f>IF(H8&gt;8,H8-8,0)</f>
        <v/>
      </c>
      <c r="J8" s="13">
        <f>IF(D8&gt;TIME(8,0,0),(D8-TIME(8,0,0))*1440,0)</f>
        <v/>
      </c>
      <c r="K8" s="14">
        <f>IF(J8&gt;0,"Atrasado","Pontual")</f>
        <v/>
      </c>
    </row>
    <row r="9">
      <c r="A9" s="32" t="n">
        <v>46218</v>
      </c>
      <c r="B9" s="4" t="inlineStr">
        <is>
          <t>Rafael Almeida</t>
        </is>
      </c>
      <c r="C9" s="4" t="inlineStr">
        <is>
          <t>Analista</t>
        </is>
      </c>
      <c r="D9" s="33" t="n">
        <v>0.3541666666666667</v>
      </c>
      <c r="E9" s="33" t="n">
        <v>0.5</v>
      </c>
      <c r="F9" s="33" t="n">
        <v>0.5416666666666666</v>
      </c>
      <c r="G9" s="33" t="n">
        <v>0.7291666666666666</v>
      </c>
      <c r="H9" s="6">
        <f>((E9-D9)+(G9-F9))*24</f>
        <v/>
      </c>
      <c r="I9" s="6">
        <f>IF(H9&gt;8,H9-8,0)</f>
        <v/>
      </c>
      <c r="J9" s="7">
        <f>IF(D9&gt;TIME(8,0,0),(D9-TIME(8,0,0))*1440,0)</f>
        <v/>
      </c>
      <c r="K9" s="8">
        <f>IF(J9&gt;0,"Atrasado","Pontual")</f>
        <v/>
      </c>
    </row>
    <row r="10">
      <c r="A10" s="34" t="n">
        <v>46219</v>
      </c>
      <c r="B10" s="10" t="inlineStr">
        <is>
          <t>Camila Ferreira</t>
        </is>
      </c>
      <c r="C10" s="10" t="inlineStr">
        <is>
          <t>Supervisora</t>
        </is>
      </c>
      <c r="D10" s="35" t="n">
        <v>0.3333333333333333</v>
      </c>
      <c r="E10" s="35" t="n">
        <v>0.5</v>
      </c>
      <c r="F10" s="35" t="n">
        <v>0.5416666666666666</v>
      </c>
      <c r="G10" s="35" t="n">
        <v>0.7916666666666666</v>
      </c>
      <c r="H10" s="12">
        <f>((E10-D10)+(G10-F10))*24</f>
        <v/>
      </c>
      <c r="I10" s="12">
        <f>IF(H10&gt;8,H10-8,0)</f>
        <v/>
      </c>
      <c r="J10" s="13">
        <f>IF(D10&gt;TIME(8,0,0),(D10-TIME(8,0,0))*1440,0)</f>
        <v/>
      </c>
      <c r="K10" s="14">
        <f>IF(J10&gt;0,"Atrasado","Pontual")</f>
        <v/>
      </c>
    </row>
    <row r="11">
      <c r="A11" s="32" t="n">
        <v>46219</v>
      </c>
      <c r="B11" s="4" t="inlineStr">
        <is>
          <t>João Silva</t>
        </is>
      </c>
      <c r="C11" s="4" t="inlineStr">
        <is>
          <t>Analista</t>
        </is>
      </c>
      <c r="D11" s="33" t="n">
        <v>0.3402777777777778</v>
      </c>
      <c r="E11" s="33" t="n">
        <v>0.5</v>
      </c>
      <c r="F11" s="33" t="n">
        <v>0.5416666666666666</v>
      </c>
      <c r="G11" s="33" t="n">
        <v>0.7083333333333334</v>
      </c>
      <c r="H11" s="6">
        <f>((E11-D11)+(G11-F11))*24</f>
        <v/>
      </c>
      <c r="I11" s="6">
        <f>IF(H11&gt;8,H11-8,0)</f>
        <v/>
      </c>
      <c r="J11" s="7">
        <f>IF(D11&gt;TIME(8,0,0),(D11-TIME(8,0,0))*1440,0)</f>
        <v/>
      </c>
      <c r="K11" s="8">
        <f>IF(J11&gt;0,"Atrasado","Pontual")</f>
        <v/>
      </c>
    </row>
    <row r="12">
      <c r="A12" s="34" t="n">
        <v>46220</v>
      </c>
      <c r="B12" s="10" t="inlineStr">
        <is>
          <t>Maria Oliveira</t>
        </is>
      </c>
      <c r="C12" s="10" t="inlineStr">
        <is>
          <t>Supervisora</t>
        </is>
      </c>
      <c r="D12" s="35" t="n">
        <v>0.3333333333333333</v>
      </c>
      <c r="E12" s="35" t="n">
        <v>0.5</v>
      </c>
      <c r="F12" s="35" t="n">
        <v>0.5416666666666666</v>
      </c>
      <c r="G12" s="35" t="n">
        <v>0.7395833333333334</v>
      </c>
      <c r="H12" s="12">
        <f>((E12-D12)+(G12-F12))*24</f>
        <v/>
      </c>
      <c r="I12" s="12">
        <f>IF(H12&gt;8,H12-8,0)</f>
        <v/>
      </c>
      <c r="J12" s="13">
        <f>IF(D12&gt;TIME(8,0,0),(D12-TIME(8,0,0))*1440,0)</f>
        <v/>
      </c>
      <c r="K12" s="14">
        <f>IF(J12&gt;0,"Atrasado","Pontual")</f>
        <v/>
      </c>
    </row>
    <row r="13">
      <c r="A13" s="15" t="inlineStr">
        <is>
          <t>TOTAL / MÉDIA</t>
        </is>
      </c>
      <c r="D13" s="17" t="n"/>
      <c r="E13" s="17" t="n"/>
      <c r="F13" s="17" t="n"/>
      <c r="G13" s="17" t="n"/>
      <c r="H13" s="18">
        <f>SUM(H3:H12)</f>
        <v/>
      </c>
      <c r="I13" s="18">
        <f>SUM(I3:I12)</f>
        <v/>
      </c>
      <c r="J13" s="36">
        <f>AVERAGE(J3:J12)</f>
        <v/>
      </c>
      <c r="K13" s="20">
        <f>COUNTIF(K3:K12,"Atrasado")&amp;" atraso(s)"</f>
        <v/>
      </c>
    </row>
  </sheetData>
  <mergeCells count="2">
    <mergeCell ref="A1:K1"/>
    <mergeCell ref="A13:C13"/>
  </mergeCells>
  <conditionalFormatting sqref="J3:J12">
    <cfRule type="expression" priority="1" dxfId="0" stopIfTrue="1">
      <formula>J3&gt;0</formula>
    </cfRule>
  </conditionalFormatting>
  <conditionalFormatting sqref="I3:I12">
    <cfRule type="expression" priority="2" dxfId="1" stopIfTrue="1">
      <formula>I3&gt;0</formula>
    </cfRule>
  </conditionalFormatting>
  <conditionalFormatting sqref="K3:K12">
    <cfRule type="expression" priority="3" dxfId="2" stopIfTrue="1">
      <formula>K3="Atrasado"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8" customWidth="1" min="4" max="4"/>
    <col width="14" customWidth="1" min="5" max="5"/>
    <col width="16" customWidth="1" min="6" max="6"/>
  </cols>
  <sheetData>
    <row r="1">
      <c r="A1" s="1" t="inlineStr">
        <is>
          <t>RESUMO DE PONTO POR FUNCIONÁRIO</t>
        </is>
      </c>
    </row>
    <row r="2">
      <c r="A2" s="2" t="inlineStr">
        <is>
          <t>Funcionário</t>
        </is>
      </c>
      <c r="B2" s="2" t="inlineStr">
        <is>
          <t>Cargo</t>
        </is>
      </c>
      <c r="C2" s="2" t="inlineStr">
        <is>
          <t>Total Horas Trabalhadas</t>
        </is>
      </c>
      <c r="D2" s="2" t="inlineStr">
        <is>
          <t>Total Horas Extras</t>
        </is>
      </c>
      <c r="E2" s="2" t="inlineStr">
        <is>
          <t>Qtd. Atrasos</t>
        </is>
      </c>
      <c r="F2" s="2" t="inlineStr">
        <is>
          <t>% Pontualidade</t>
        </is>
      </c>
    </row>
    <row r="3">
      <c r="A3" s="4" t="inlineStr">
        <is>
          <t>João Silva</t>
        </is>
      </c>
      <c r="B3" s="8">
        <f>IFERROR(VLOOKUP(A3,'Ponto Diário'!B3:C12,2,0),"")</f>
        <v/>
      </c>
      <c r="C3" s="6">
        <f>SUMIF('Ponto Diário'!B3:B12,A3,'Ponto Diário'!H3:H12)</f>
        <v/>
      </c>
      <c r="D3" s="6">
        <f>SUMIF('Ponto Diário'!B3:B12,A3,'Ponto Diário'!I3:I12)</f>
        <v/>
      </c>
      <c r="E3" s="8">
        <f>COUNTIFS('Ponto Diário'!B3:B12,A3,'Ponto Diário'!K3:K12,"Atrasado")</f>
        <v/>
      </c>
      <c r="F3" s="37">
        <f>IFERROR(COUNTIFS('Ponto Diário'!B3:B12,A3,'Ponto Diário'!K3:K12,"Pontual")/COUNTIF('Ponto Diário'!B3:B12,A3),0)</f>
        <v/>
      </c>
    </row>
    <row r="4">
      <c r="A4" s="10" t="inlineStr">
        <is>
          <t>Maria Oliveira</t>
        </is>
      </c>
      <c r="B4" s="14">
        <f>IFERROR(VLOOKUP(A4,'Ponto Diário'!B3:C12,2,0),"")</f>
        <v/>
      </c>
      <c r="C4" s="12">
        <f>SUMIF('Ponto Diário'!B3:B12,A4,'Ponto Diário'!H3:H12)</f>
        <v/>
      </c>
      <c r="D4" s="12">
        <f>SUMIF('Ponto Diário'!B3:B12,A4,'Ponto Diário'!I3:I12)</f>
        <v/>
      </c>
      <c r="E4" s="14">
        <f>COUNTIFS('Ponto Diário'!B3:B12,A4,'Ponto Diário'!K3:K12,"Atrasado")</f>
        <v/>
      </c>
      <c r="F4" s="38">
        <f>IFERROR(COUNTIFS('Ponto Diário'!B3:B12,A4,'Ponto Diário'!K3:K12,"Pontual")/COUNTIF('Ponto Diário'!B3:B12,A4),0)</f>
        <v/>
      </c>
    </row>
    <row r="5">
      <c r="A5" s="4" t="inlineStr">
        <is>
          <t>Pedro Santos</t>
        </is>
      </c>
      <c r="B5" s="8">
        <f>IFERROR(VLOOKUP(A5,'Ponto Diário'!B3:C12,2,0),"")</f>
        <v/>
      </c>
      <c r="C5" s="6">
        <f>SUMIF('Ponto Diário'!B3:B12,A5,'Ponto Diário'!H3:H12)</f>
        <v/>
      </c>
      <c r="D5" s="6">
        <f>SUMIF('Ponto Diário'!B3:B12,A5,'Ponto Diário'!I3:I12)</f>
        <v/>
      </c>
      <c r="E5" s="8">
        <f>COUNTIFS('Ponto Diário'!B3:B12,A5,'Ponto Diário'!K3:K12,"Atrasado")</f>
        <v/>
      </c>
      <c r="F5" s="37">
        <f>IFERROR(COUNTIFS('Ponto Diário'!B3:B12,A5,'Ponto Diário'!K3:K12,"Pontual")/COUNTIF('Ponto Diário'!B3:B12,A5),0)</f>
        <v/>
      </c>
    </row>
    <row r="6">
      <c r="A6" s="10" t="inlineStr">
        <is>
          <t>Ana Souza</t>
        </is>
      </c>
      <c r="B6" s="14">
        <f>IFERROR(VLOOKUP(A6,'Ponto Diário'!B3:C12,2,0),"")</f>
        <v/>
      </c>
      <c r="C6" s="12">
        <f>SUMIF('Ponto Diário'!B3:B12,A6,'Ponto Diário'!H3:H12)</f>
        <v/>
      </c>
      <c r="D6" s="12">
        <f>SUMIF('Ponto Diário'!B3:B12,A6,'Ponto Diário'!I3:I12)</f>
        <v/>
      </c>
      <c r="E6" s="14">
        <f>COUNTIFS('Ponto Diário'!B3:B12,A6,'Ponto Diário'!K3:K12,"Atrasado")</f>
        <v/>
      </c>
      <c r="F6" s="38">
        <f>IFERROR(COUNTIFS('Ponto Diário'!B3:B12,A6,'Ponto Diário'!K3:K12,"Pontual")/COUNTIF('Ponto Diário'!B3:B12,A6),0)</f>
        <v/>
      </c>
    </row>
    <row r="7">
      <c r="A7" s="4" t="inlineStr">
        <is>
          <t>Carlos Pereira</t>
        </is>
      </c>
      <c r="B7" s="8">
        <f>IFERROR(VLOOKUP(A7,'Ponto Diário'!B3:C12,2,0),"")</f>
        <v/>
      </c>
      <c r="C7" s="6">
        <f>SUMIF('Ponto Diário'!B3:B12,A7,'Ponto Diário'!H3:H12)</f>
        <v/>
      </c>
      <c r="D7" s="6">
        <f>SUMIF('Ponto Diário'!B3:B12,A7,'Ponto Diário'!I3:I12)</f>
        <v/>
      </c>
      <c r="E7" s="8">
        <f>COUNTIFS('Ponto Diário'!B3:B12,A7,'Ponto Diário'!K3:K12,"Atrasado")</f>
        <v/>
      </c>
      <c r="F7" s="37">
        <f>IFERROR(COUNTIFS('Ponto Diário'!B3:B12,A7,'Ponto Diário'!K3:K12,"Pontual")/COUNTIF('Ponto Diário'!B3:B12,A7),0)</f>
        <v/>
      </c>
    </row>
    <row r="8">
      <c r="A8" s="10" t="inlineStr">
        <is>
          <t>Juliana Costa</t>
        </is>
      </c>
      <c r="B8" s="14">
        <f>IFERROR(VLOOKUP(A8,'Ponto Diário'!B3:C12,2,0),"")</f>
        <v/>
      </c>
      <c r="C8" s="12">
        <f>SUMIF('Ponto Diário'!B3:B12,A8,'Ponto Diário'!H3:H12)</f>
        <v/>
      </c>
      <c r="D8" s="12">
        <f>SUMIF('Ponto Diário'!B3:B12,A8,'Ponto Diário'!I3:I12)</f>
        <v/>
      </c>
      <c r="E8" s="14">
        <f>COUNTIFS('Ponto Diário'!B3:B12,A8,'Ponto Diário'!K3:K12,"Atrasado")</f>
        <v/>
      </c>
      <c r="F8" s="38">
        <f>IFERROR(COUNTIFS('Ponto Diário'!B3:B12,A8,'Ponto Diário'!K3:K12,"Pontual")/COUNTIF('Ponto Diário'!B3:B12,A8),0)</f>
        <v/>
      </c>
    </row>
    <row r="9">
      <c r="A9" s="4" t="inlineStr">
        <is>
          <t>Rafael Almeida</t>
        </is>
      </c>
      <c r="B9" s="8">
        <f>IFERROR(VLOOKUP(A9,'Ponto Diário'!B3:C12,2,0),"")</f>
        <v/>
      </c>
      <c r="C9" s="6">
        <f>SUMIF('Ponto Diário'!B3:B12,A9,'Ponto Diário'!H3:H12)</f>
        <v/>
      </c>
      <c r="D9" s="6">
        <f>SUMIF('Ponto Diário'!B3:B12,A9,'Ponto Diário'!I3:I12)</f>
        <v/>
      </c>
      <c r="E9" s="8">
        <f>COUNTIFS('Ponto Diário'!B3:B12,A9,'Ponto Diário'!K3:K12,"Atrasado")</f>
        <v/>
      </c>
      <c r="F9" s="37">
        <f>IFERROR(COUNTIFS('Ponto Diário'!B3:B12,A9,'Ponto Diário'!K3:K12,"Pontual")/COUNTIF('Ponto Diário'!B3:B12,A9),0)</f>
        <v/>
      </c>
    </row>
    <row r="10">
      <c r="A10" s="10" t="inlineStr">
        <is>
          <t>Camila Ferreira</t>
        </is>
      </c>
      <c r="B10" s="14">
        <f>IFERROR(VLOOKUP(A10,'Ponto Diário'!B3:C12,2,0),"")</f>
        <v/>
      </c>
      <c r="C10" s="12">
        <f>SUMIF('Ponto Diário'!B3:B12,A10,'Ponto Diário'!H3:H12)</f>
        <v/>
      </c>
      <c r="D10" s="12">
        <f>SUMIF('Ponto Diário'!B3:B12,A10,'Ponto Diário'!I3:I12)</f>
        <v/>
      </c>
      <c r="E10" s="14">
        <f>COUNTIFS('Ponto Diário'!B3:B12,A10,'Ponto Diário'!K3:K12,"Atrasado")</f>
        <v/>
      </c>
      <c r="F10" s="38">
        <f>IFERROR(COUNTIFS('Ponto Diário'!B3:B12,A10,'Ponto Diário'!K3:K12,"Pontual")/COUNTIF('Ponto Diário'!B3:B12,A10),0)</f>
        <v/>
      </c>
    </row>
    <row r="11"/>
    <row r="12">
      <c r="A12" s="23" t="inlineStr">
        <is>
          <t>STATUS GERAL DE PONTO</t>
        </is>
      </c>
    </row>
    <row r="13">
      <c r="A13" s="10" t="inlineStr">
        <is>
          <t>Pontual</t>
        </is>
      </c>
      <c r="B13" s="14">
        <f>COUNTIF('Ponto Diário'!K3:K12,"Pontual")</f>
        <v/>
      </c>
    </row>
    <row r="14">
      <c r="A14" s="10" t="inlineStr">
        <is>
          <t>Atrasado</t>
        </is>
      </c>
      <c r="B14" s="14">
        <f>COUNTIF('Ponto Diário'!K3:K12,"Atrasado")</f>
        <v/>
      </c>
    </row>
  </sheetData>
  <mergeCells count="2">
    <mergeCell ref="A1:F1"/>
    <mergeCell ref="A12:B1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24" customWidth="1" min="1" max="1"/>
    <col width="20" customWidth="1" min="2" max="2"/>
    <col width="20" customWidth="1" min="3" max="3"/>
    <col width="20" customWidth="1" min="4" max="4"/>
  </cols>
  <sheetData>
    <row r="1">
      <c r="A1" s="1" t="inlineStr">
        <is>
          <t>INSTRUÇÕES DE USO - CONTROLE DE PONTO</t>
        </is>
      </c>
    </row>
    <row r="2">
      <c r="A2" s="2" t="inlineStr">
        <is>
          <t>Item</t>
        </is>
      </c>
      <c r="B2" s="2" t="inlineStr">
        <is>
          <t>Descrição</t>
        </is>
      </c>
      <c r="C2" s="24" t="n"/>
      <c r="D2" s="25" t="n"/>
    </row>
    <row r="3" ht="30" customHeight="1">
      <c r="A3" s="26" t="inlineStr">
        <is>
          <t>Aba 'Ponto Diário'</t>
        </is>
      </c>
      <c r="B3" s="27" t="inlineStr">
        <is>
          <t>Registro diário de entrada/saída de cada funcionário. Insira os horários nas colunas D a G (Entrada Manhã, Saída Almoço, Entrada Tarde, Saída).</t>
        </is>
      </c>
      <c r="C3" s="24" t="n"/>
      <c r="D3" s="25" t="n"/>
    </row>
    <row r="4" ht="30" customHeight="1">
      <c r="A4" s="29" t="inlineStr">
        <is>
          <t>Horas Trabalhadas</t>
        </is>
      </c>
      <c r="B4" s="30" t="inlineStr">
        <is>
          <t>Calculada automaticamente com base nos horários registrados (coluna H).</t>
        </is>
      </c>
      <c r="C4" s="24" t="n"/>
      <c r="D4" s="25" t="n"/>
    </row>
    <row r="5" ht="30" customHeight="1">
      <c r="A5" s="26" t="inlineStr">
        <is>
          <t>Horas Extras</t>
        </is>
      </c>
      <c r="B5" s="27" t="inlineStr">
        <is>
          <t>Calculada automaticamente: qualquer valor acima de 8 horas trabalhadas no dia (coluna I).</t>
        </is>
      </c>
      <c r="C5" s="24" t="n"/>
      <c r="D5" s="25" t="n"/>
    </row>
    <row r="6" ht="30" customHeight="1">
      <c r="A6" s="29" t="inlineStr">
        <is>
          <t>Atraso (min)</t>
        </is>
      </c>
      <c r="B6" s="30" t="inlineStr">
        <is>
          <t>Calculado automaticamente considerando o horário padrão de entrada às 08:00 (coluna J).</t>
        </is>
      </c>
      <c r="C6" s="24" t="n"/>
      <c r="D6" s="25" t="n"/>
    </row>
    <row r="7" ht="30" customHeight="1">
      <c r="A7" s="26" t="inlineStr">
        <is>
          <t>Status</t>
        </is>
      </c>
      <c r="B7" s="27" t="inlineStr">
        <is>
          <t>Indica 'Pontual' ou 'Atrasado' automaticamente conforme o atraso registrado (coluna K).</t>
        </is>
      </c>
      <c r="C7" s="24" t="n"/>
      <c r="D7" s="25" t="n"/>
    </row>
    <row r="8" ht="30" customHeight="1">
      <c r="A8" s="29" t="inlineStr">
        <is>
          <t>Aba 'Resumo Funcionários'</t>
        </is>
      </c>
      <c r="B8" s="30" t="inlineStr">
        <is>
          <t>Consolida os dados por funcionário: total de horas trabalhadas, horas extras, quantidade de atrasos e % de pontualidade.</t>
        </is>
      </c>
      <c r="C8" s="24" t="n"/>
      <c r="D8" s="25" t="n"/>
    </row>
    <row r="9" ht="30" customHeight="1">
      <c r="A9" s="26" t="inlineStr">
        <is>
          <t>Gráficos</t>
        </is>
      </c>
      <c r="B9" s="27" t="inlineStr">
        <is>
          <t>O gráfico de barras mostra o total de horas trabalhadas por funcionário e o gráfico de pizza mostra a distribuição geral entre pontuais e atrasados.</t>
        </is>
      </c>
      <c r="C9" s="24" t="n"/>
      <c r="D9" s="25" t="n"/>
    </row>
    <row r="10" ht="30" customHeight="1">
      <c r="A10" s="29" t="inlineStr">
        <is>
          <t>Células amarelas</t>
        </is>
      </c>
      <c r="B10" s="30" t="inlineStr">
        <is>
          <t>Indicam campos que podem ser editados/preenchidos manualmente.</t>
        </is>
      </c>
      <c r="C10" s="24" t="n"/>
      <c r="D10" s="25" t="n"/>
    </row>
    <row r="11" ht="30" customHeight="1">
      <c r="A11" s="26" t="inlineStr">
        <is>
          <t>Cores de destaque</t>
        </is>
      </c>
      <c r="B11" s="27" t="inlineStr">
        <is>
          <t>Vermelho indica atraso; verde indica horas extras positivas.</t>
        </is>
      </c>
      <c r="C11" s="24" t="n"/>
      <c r="D11" s="25" t="n"/>
    </row>
    <row r="12" ht="30" customHeight="1">
      <c r="A12" s="29" t="inlineStr">
        <is>
          <t>Atualização</t>
        </is>
      </c>
      <c r="B12" s="30" t="inlineStr">
        <is>
          <t>Basta preencher novas linhas na aba 'Ponto Diário' seguindo o mesmo padrão de fórmulas das linhas existentes.</t>
        </is>
      </c>
      <c r="C12" s="24" t="n"/>
      <c r="D12" s="25" t="n"/>
    </row>
  </sheetData>
  <mergeCells count="12">
    <mergeCell ref="A1:D1"/>
    <mergeCell ref="B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2026-07-18T10:21:19Z</dcterms:created>
  <dcterms:modified xmlns:dcterms="http://purl.org/dc/terms/" xmlns:xsi="http://www.w3.org/2001/XMLSchema-instance" xsi:type="dcterms:W3CDTF">2026-07-18T10:21:19Z</dcterms:modified>
</cp:coreProperties>
</file>