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azos Processuais" sheetId="1" state="visible" r:id="rId1"/>
    <sheet xmlns:r="http://schemas.openxmlformats.org/officeDocument/2006/relationships" name="Painel" sheetId="2" state="visible" r:id="rId2"/>
    <sheet xmlns:r="http://schemas.openxmlformats.org/officeDocument/2006/relationships" name="Instruçõ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DD/MM/AAAA"/>
  </numFmts>
  <fonts count="7">
    <font>
      <name val="Calibri"/>
      <family val="2"/>
      <color theme="1"/>
      <sz val="11"/>
      <scheme val="minor"/>
    </font>
    <font>
      <name val="Calibri"/>
      <b val="1"/>
      <color rgb="000F766E"/>
      <sz val="16"/>
    </font>
    <font>
      <name val="Calibri"/>
      <b val="1"/>
      <color rgb="00FFFFFF"/>
      <sz val="11"/>
    </font>
    <font>
      <name val="Calibri"/>
      <b val="1"/>
      <sz val="10"/>
    </font>
    <font>
      <name val="Calibri"/>
      <b val="1"/>
      <color rgb="00DC2626"/>
      <sz val="10"/>
    </font>
    <font>
      <name val="Calibri"/>
      <b val="1"/>
      <color rgb="0022C55E"/>
      <sz val="10"/>
    </font>
    <font>
      <name val="Calibri"/>
      <sz val="10"/>
    </font>
  </fonts>
  <fills count="7">
    <fill>
      <patternFill/>
    </fill>
    <fill>
      <patternFill patternType="gray125"/>
    </fill>
    <fill>
      <patternFill patternType="solid">
        <fgColor rgb="000F766E"/>
      </patternFill>
    </fill>
    <fill>
      <patternFill patternType="solid">
        <fgColor rgb="00FFFBEB"/>
      </patternFill>
    </fill>
    <fill>
      <patternFill patternType="solid">
        <fgColor rgb="00F0FDFA"/>
      </patternFill>
    </fill>
    <fill>
      <patternFill patternType="solid">
        <fgColor rgb="00FFFFFF"/>
      </patternFill>
    </fill>
    <fill>
      <patternFill patternType="solid">
        <fgColor rgb="0014B8A6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2" borderId="1" applyAlignment="1" pivotButton="0" quotePrefix="0" xfId="0">
      <alignment horizontal="center" vertical="center" wrapText="1"/>
    </xf>
    <xf numFmtId="0" fontId="2" fillId="6" borderId="1" applyAlignment="1" pivotButton="0" quotePrefix="0" xfId="0">
      <alignment horizontal="center" vertical="center" wrapText="1"/>
    </xf>
    <xf numFmtId="0" fontId="0" fillId="4" borderId="1" applyAlignment="1" pivotButton="0" quotePrefix="0" xfId="0">
      <alignment horizontal="center" vertical="center" wrapText="1"/>
    </xf>
    <xf numFmtId="0" fontId="0" fillId="4" borderId="1" applyAlignment="1" pivotButton="0" quotePrefix="0" xfId="0">
      <alignment horizontal="left" vertical="center" wrapText="1"/>
    </xf>
    <xf numFmtId="164" fontId="0" fillId="4" borderId="1" applyAlignment="1" pivotButton="0" quotePrefix="0" xfId="0">
      <alignment horizontal="center" vertical="center" wrapText="1"/>
    </xf>
    <xf numFmtId="0" fontId="0" fillId="3" borderId="1" applyAlignment="1" pivotButton="0" quotePrefix="0" xfId="0">
      <alignment horizontal="center" vertical="center" wrapText="1"/>
    </xf>
    <xf numFmtId="0" fontId="0" fillId="5" borderId="1" applyAlignment="1" pivotButton="0" quotePrefix="0" xfId="0">
      <alignment horizontal="center" vertical="center" wrapText="1"/>
    </xf>
    <xf numFmtId="0" fontId="0" fillId="5" borderId="1" applyAlignment="1" pivotButton="0" quotePrefix="0" xfId="0">
      <alignment horizontal="left" vertical="center" wrapText="1"/>
    </xf>
    <xf numFmtId="164" fontId="0" fillId="5" borderId="1" applyAlignment="1" pivotButton="0" quotePrefix="0" xfId="0">
      <alignment horizontal="center" vertical="center" wrapText="1"/>
    </xf>
    <xf numFmtId="0" fontId="2" fillId="6" borderId="1" pivotButton="0" quotePrefix="0" xfId="0"/>
    <xf numFmtId="1" fontId="2" fillId="6" borderId="1" pivotButton="0" quotePrefix="0" xfId="0"/>
    <xf numFmtId="0" fontId="3" fillId="4" borderId="1" applyAlignment="1" pivotButton="0" quotePrefix="0" xfId="0">
      <alignment horizontal="center" vertical="center" wrapText="1"/>
    </xf>
    <xf numFmtId="0" fontId="4" fillId="5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center" vertical="center" wrapText="1"/>
    </xf>
    <xf numFmtId="0" fontId="5" fillId="4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left" vertical="center" wrapText="1"/>
    </xf>
    <xf numFmtId="0" fontId="6" fillId="4" borderId="1" applyAlignment="1" pivotButton="0" quotePrefix="0" xfId="0">
      <alignment horizontal="left" vertical="center" wrapText="1"/>
    </xf>
    <xf numFmtId="0" fontId="3" fillId="5" borderId="1" applyAlignment="1" pivotButton="0" quotePrefix="0" xfId="0">
      <alignment horizontal="left" vertical="center" wrapText="1"/>
    </xf>
    <xf numFmtId="0" fontId="6" fillId="5" borderId="1" applyAlignment="1" pivotButton="0" quotePrefix="0" xfId="0">
      <alignment horizontal="left" vertical="center" wrapText="1"/>
    </xf>
  </cellXfs>
  <cellStyles count="1">
    <cellStyle name="Normal" xfId="0" builtinId="0" hidden="0"/>
  </cellStyles>
  <dxfs count="4">
    <dxf>
      <font>
        <b val="1"/>
        <color rgb="00DC2626"/>
      </font>
      <fill>
        <patternFill patternType="solid">
          <fgColor rgb="00FEE2E2"/>
        </patternFill>
      </fill>
    </dxf>
    <dxf>
      <font>
        <b val="1"/>
        <color rgb="00C2410C"/>
      </font>
      <fill>
        <patternFill patternType="solid">
          <fgColor rgb="00FFEDD5"/>
        </patternFill>
      </fill>
    </dxf>
    <dxf>
      <font>
        <b val="1"/>
        <color rgb="00A16207"/>
      </font>
      <fill>
        <patternFill patternType="solid">
          <fgColor rgb="00FEF9C3"/>
        </patternFill>
      </fill>
    </dxf>
    <dxf>
      <font>
        <b val="1"/>
        <color rgb="0016A34A"/>
      </font>
      <fill>
        <patternFill patternType="solid">
          <fgColor rgb="00DCFCE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Processos por Status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'Painel'!B10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'Painel'!$A$11:$A$14</f>
            </numRef>
          </cat>
          <val>
            <numRef>
              <f>'Painel'!$B$11:$B$14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Status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Quantidade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Distribuição por Tipo de Prazo</a:t>
            </a:r>
          </a:p>
        </rich>
      </tx>
    </title>
    <plotArea>
      <pieChart>
        <varyColors val="1"/>
        <ser>
          <idx val="0"/>
          <order val="0"/>
          <tx>
            <strRef>
              <f>'Painel'!B17</f>
            </strRef>
          </tx>
          <spPr>
            <a:ln xmlns:a="http://schemas.openxmlformats.org/drawingml/2006/main">
              <a:prstDash val="solid"/>
            </a:ln>
          </spPr>
          <cat>
            <numRef>
              <f>'Painel'!$A$18:$A$25</f>
            </numRef>
          </cat>
          <val>
            <numRef>
              <f>'Painel'!$B$18:$B$25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3</col>
      <colOff>0</colOff>
      <row>2</row>
      <rowOff>0</rowOff>
    </from>
    <ext cx="504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3</col>
      <colOff>0</colOff>
      <row>19</row>
      <rowOff>0</rowOff>
    </from>
    <ext cx="5040000" cy="32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5" customWidth="1" min="1" max="1"/>
    <col width="22" customWidth="1" min="2" max="2"/>
    <col width="16" customWidth="1" min="3" max="3"/>
    <col width="16" customWidth="1" min="4" max="4"/>
    <col width="22" customWidth="1" min="5" max="5"/>
    <col width="16" customWidth="1" min="6" max="6"/>
    <col width="16" customWidth="1" min="7" max="7"/>
    <col width="12" customWidth="1" min="8" max="8"/>
    <col width="16" customWidth="1" min="9" max="9"/>
    <col width="13" customWidth="1" min="10" max="10"/>
    <col width="12" customWidth="1" min="11" max="11"/>
    <col width="11" customWidth="1" min="12" max="12"/>
    <col width="20" customWidth="1" min="13" max="13"/>
    <col width="22" customWidth="1" min="14" max="14"/>
    <col width="11" customWidth="1" min="15" max="15"/>
  </cols>
  <sheetData>
    <row r="1" ht="28" customHeight="1">
      <c r="A1" s="1" t="inlineStr">
        <is>
          <t>CONTROLE DE PRAZOS PROCESSUAIS - ESCRITÓRIO DE ADVOCACIA</t>
        </is>
      </c>
    </row>
    <row r="2"/>
    <row r="3" ht="32" customHeight="1">
      <c r="A3" s="2" t="inlineStr">
        <is>
          <t>Nº</t>
        </is>
      </c>
      <c r="B3" s="2" t="inlineStr">
        <is>
          <t>Nº Processo</t>
        </is>
      </c>
      <c r="C3" s="2" t="inlineStr">
        <is>
          <t>Cliente</t>
        </is>
      </c>
      <c r="D3" s="2" t="inlineStr">
        <is>
          <t>Responsável</t>
        </is>
      </c>
      <c r="E3" s="2" t="inlineStr">
        <is>
          <t>Tipo de Prazo</t>
        </is>
      </c>
      <c r="F3" s="2" t="inlineStr">
        <is>
          <t>Comarca</t>
        </is>
      </c>
      <c r="G3" s="2" t="inlineStr">
        <is>
          <t>Data de Publicação</t>
        </is>
      </c>
      <c r="H3" s="2" t="inlineStr">
        <is>
          <t>Prazo (dias)</t>
        </is>
      </c>
      <c r="I3" s="2" t="inlineStr">
        <is>
          <t>Data Final do Prazo</t>
        </is>
      </c>
      <c r="J3" s="2" t="inlineStr">
        <is>
          <t>Dias Restantes</t>
        </is>
      </c>
      <c r="K3" s="2" t="inlineStr">
        <is>
          <t>Status</t>
        </is>
      </c>
      <c r="L3" s="2" t="inlineStr">
        <is>
          <t>Prioridade</t>
        </is>
      </c>
      <c r="M3" s="2" t="inlineStr">
        <is>
          <t>Observações</t>
        </is>
      </c>
      <c r="N3" s="3" t="inlineStr">
        <is>
          <t>Tipo de Prazo</t>
        </is>
      </c>
      <c r="O3" s="3" t="inlineStr">
        <is>
          <t>Prioridade</t>
        </is>
      </c>
    </row>
    <row r="4">
      <c r="A4" s="4" t="n">
        <v>1</v>
      </c>
      <c r="B4" s="5" t="inlineStr">
        <is>
          <t>0001234-56.2026.8.26.0100</t>
        </is>
      </c>
      <c r="C4" s="5" t="inlineStr">
        <is>
          <t>João Silva</t>
        </is>
      </c>
      <c r="D4" s="5" t="inlineStr">
        <is>
          <t>Rafael Almeida</t>
        </is>
      </c>
      <c r="E4" s="5" t="inlineStr">
        <is>
          <t>Contestação</t>
        </is>
      </c>
      <c r="F4" s="5" t="inlineStr">
        <is>
          <t>São Paulo</t>
        </is>
      </c>
      <c r="G4" s="6" t="inlineStr">
        <is>
          <t>01/07/2026</t>
        </is>
      </c>
      <c r="H4" s="7" t="n">
        <v>15</v>
      </c>
      <c r="I4" s="6">
        <f>G4+H4</f>
        <v/>
      </c>
      <c r="J4" s="4">
        <f>I4-TODAY()</f>
        <v/>
      </c>
      <c r="K4" s="5">
        <f>IF(J4&lt;0,"Vencido",IF(J4&lt;=3,"Urgente",IF(J4&lt;=7,"Atenção","No Prazo")))</f>
        <v/>
      </c>
      <c r="L4" s="5">
        <f>IFERROR(VLOOKUP(E4,$N$4:$O$11,2,0),"")</f>
        <v/>
      </c>
      <c r="M4" s="5" t="inlineStr"/>
      <c r="N4" s="5" t="inlineStr">
        <is>
          <t>Contestação</t>
        </is>
      </c>
      <c r="O4" s="4" t="inlineStr">
        <is>
          <t>Alta</t>
        </is>
      </c>
    </row>
    <row r="5">
      <c r="A5" s="8" t="n">
        <v>2</v>
      </c>
      <c r="B5" s="9" t="inlineStr">
        <is>
          <t>0002345-67.2026.8.19.0001</t>
        </is>
      </c>
      <c r="C5" s="9" t="inlineStr">
        <is>
          <t>Maria Oliveira</t>
        </is>
      </c>
      <c r="D5" s="9" t="inlineStr">
        <is>
          <t>Juliana Costa</t>
        </is>
      </c>
      <c r="E5" s="9" t="inlineStr">
        <is>
          <t>Recurso de Apelação</t>
        </is>
      </c>
      <c r="F5" s="9" t="inlineStr">
        <is>
          <t>Rio de Janeiro</t>
        </is>
      </c>
      <c r="G5" s="10" t="inlineStr">
        <is>
          <t>03/07/2026</t>
        </is>
      </c>
      <c r="H5" s="7" t="n">
        <v>15</v>
      </c>
      <c r="I5" s="10">
        <f>G5+H5</f>
        <v/>
      </c>
      <c r="J5" s="8">
        <f>I5-TODAY()</f>
        <v/>
      </c>
      <c r="K5" s="9">
        <f>IF(J5&lt;0,"Vencido",IF(J5&lt;=3,"Urgente",IF(J5&lt;=7,"Atenção","No Prazo")))</f>
        <v/>
      </c>
      <c r="L5" s="9">
        <f>IFERROR(VLOOKUP(E5,$N$4:$O$11,2,0),"")</f>
        <v/>
      </c>
      <c r="M5" s="9" t="inlineStr"/>
      <c r="N5" s="9" t="inlineStr">
        <is>
          <t>Recurso de Apelação</t>
        </is>
      </c>
      <c r="O5" s="8" t="inlineStr">
        <is>
          <t>Alta</t>
        </is>
      </c>
    </row>
    <row r="6">
      <c r="A6" s="4" t="n">
        <v>3</v>
      </c>
      <c r="B6" s="5" t="inlineStr">
        <is>
          <t>0003456-78.2026.8.13.0024</t>
        </is>
      </c>
      <c r="C6" s="5" t="inlineStr">
        <is>
          <t>Pedro Santos</t>
        </is>
      </c>
      <c r="D6" s="5" t="inlineStr">
        <is>
          <t>Camila Ferreira</t>
        </is>
      </c>
      <c r="E6" s="5" t="inlineStr">
        <is>
          <t>Réplica</t>
        </is>
      </c>
      <c r="F6" s="5" t="inlineStr">
        <is>
          <t>Belo Horizonte</t>
        </is>
      </c>
      <c r="G6" s="6" t="inlineStr">
        <is>
          <t>05/07/2026</t>
        </is>
      </c>
      <c r="H6" s="7" t="n">
        <v>10</v>
      </c>
      <c r="I6" s="6">
        <f>G6+H6</f>
        <v/>
      </c>
      <c r="J6" s="4">
        <f>I6-TODAY()</f>
        <v/>
      </c>
      <c r="K6" s="5">
        <f>IF(J6&lt;0,"Vencido",IF(J6&lt;=3,"Urgente",IF(J6&lt;=7,"Atenção","No Prazo")))</f>
        <v/>
      </c>
      <c r="L6" s="5">
        <f>IFERROR(VLOOKUP(E6,$N$4:$O$11,2,0),"")</f>
        <v/>
      </c>
      <c r="M6" s="5" t="inlineStr"/>
      <c r="N6" s="5" t="inlineStr">
        <is>
          <t>Réplica</t>
        </is>
      </c>
      <c r="O6" s="4" t="inlineStr">
        <is>
          <t>Média</t>
        </is>
      </c>
    </row>
    <row r="7">
      <c r="A7" s="8" t="n">
        <v>4</v>
      </c>
      <c r="B7" s="9" t="inlineStr">
        <is>
          <t>0004567-89.2026.8.16.0014</t>
        </is>
      </c>
      <c r="C7" s="9" t="inlineStr">
        <is>
          <t>Ana Souza</t>
        </is>
      </c>
      <c r="D7" s="9" t="inlineStr">
        <is>
          <t>Rafael Almeida</t>
        </is>
      </c>
      <c r="E7" s="9" t="inlineStr">
        <is>
          <t>Embargos de Declaração</t>
        </is>
      </c>
      <c r="F7" s="9" t="inlineStr">
        <is>
          <t>Curitiba</t>
        </is>
      </c>
      <c r="G7" s="10" t="inlineStr">
        <is>
          <t>08/07/2026</t>
        </is>
      </c>
      <c r="H7" s="7" t="n">
        <v>5</v>
      </c>
      <c r="I7" s="10">
        <f>G7+H7</f>
        <v/>
      </c>
      <c r="J7" s="8">
        <f>I7-TODAY()</f>
        <v/>
      </c>
      <c r="K7" s="9">
        <f>IF(J7&lt;0,"Vencido",IF(J7&lt;=3,"Urgente",IF(J7&lt;=7,"Atenção","No Prazo")))</f>
        <v/>
      </c>
      <c r="L7" s="9">
        <f>IFERROR(VLOOKUP(E7,$N$4:$O$11,2,0),"")</f>
        <v/>
      </c>
      <c r="M7" s="9" t="inlineStr"/>
      <c r="N7" s="9" t="inlineStr">
        <is>
          <t>Embargos de Declaração</t>
        </is>
      </c>
      <c r="O7" s="8" t="inlineStr">
        <is>
          <t>Alta</t>
        </is>
      </c>
    </row>
    <row r="8">
      <c r="A8" s="4" t="n">
        <v>5</v>
      </c>
      <c r="B8" s="5" t="inlineStr">
        <is>
          <t>0005678-90.2026.8.21.0001</t>
        </is>
      </c>
      <c r="C8" s="5" t="inlineStr">
        <is>
          <t>Carlos Pereira</t>
        </is>
      </c>
      <c r="D8" s="5" t="inlineStr">
        <is>
          <t>Juliana Costa</t>
        </is>
      </c>
      <c r="E8" s="5" t="inlineStr">
        <is>
          <t>Agravo de Instrumento</t>
        </is>
      </c>
      <c r="F8" s="5" t="inlineStr">
        <is>
          <t>Porto Alegre</t>
        </is>
      </c>
      <c r="G8" s="6" t="inlineStr">
        <is>
          <t>10/07/2026</t>
        </is>
      </c>
      <c r="H8" s="7" t="n">
        <v>10</v>
      </c>
      <c r="I8" s="6">
        <f>G8+H8</f>
        <v/>
      </c>
      <c r="J8" s="4">
        <f>I8-TODAY()</f>
        <v/>
      </c>
      <c r="K8" s="5">
        <f>IF(J8&lt;0,"Vencido",IF(J8&lt;=3,"Urgente",IF(J8&lt;=7,"Atenção","No Prazo")))</f>
        <v/>
      </c>
      <c r="L8" s="5">
        <f>IFERROR(VLOOKUP(E8,$N$4:$O$11,2,0),"")</f>
        <v/>
      </c>
      <c r="M8" s="5" t="inlineStr"/>
      <c r="N8" s="5" t="inlineStr">
        <is>
          <t>Agravo de Instrumento</t>
        </is>
      </c>
      <c r="O8" s="4" t="inlineStr">
        <is>
          <t>Alta</t>
        </is>
      </c>
    </row>
    <row r="9">
      <c r="A9" s="8" t="n">
        <v>6</v>
      </c>
      <c r="B9" s="9" t="inlineStr">
        <is>
          <t>0006789-01.2026.8.05.0001</t>
        </is>
      </c>
      <c r="C9" s="9" t="inlineStr">
        <is>
          <t>Juliana Costa</t>
        </is>
      </c>
      <c r="D9" s="9" t="inlineStr">
        <is>
          <t>Camila Ferreira</t>
        </is>
      </c>
      <c r="E9" s="9" t="inlineStr">
        <is>
          <t>Cumprimento de Sentença</t>
        </is>
      </c>
      <c r="F9" s="9" t="inlineStr">
        <is>
          <t>Salvador</t>
        </is>
      </c>
      <c r="G9" s="10" t="inlineStr">
        <is>
          <t>12/07/2026</t>
        </is>
      </c>
      <c r="H9" s="7" t="n">
        <v>15</v>
      </c>
      <c r="I9" s="10">
        <f>G9+H9</f>
        <v/>
      </c>
      <c r="J9" s="8">
        <f>I9-TODAY()</f>
        <v/>
      </c>
      <c r="K9" s="9">
        <f>IF(J9&lt;0,"Vencido",IF(J9&lt;=3,"Urgente",IF(J9&lt;=7,"Atenção","No Prazo")))</f>
        <v/>
      </c>
      <c r="L9" s="9">
        <f>IFERROR(VLOOKUP(E9,$N$4:$O$11,2,0),"")</f>
        <v/>
      </c>
      <c r="M9" s="9" t="inlineStr"/>
      <c r="N9" s="9" t="inlineStr">
        <is>
          <t>Cumprimento de Sentença</t>
        </is>
      </c>
      <c r="O9" s="8" t="inlineStr">
        <is>
          <t>Média</t>
        </is>
      </c>
    </row>
    <row r="10">
      <c r="A10" s="4" t="n">
        <v>7</v>
      </c>
      <c r="B10" s="5" t="inlineStr">
        <is>
          <t>0007890-12.2026.8.17.0001</t>
        </is>
      </c>
      <c r="C10" s="5" t="inlineStr">
        <is>
          <t>Rafael Almeida</t>
        </is>
      </c>
      <c r="D10" s="5" t="inlineStr">
        <is>
          <t>Rafael Almeida</t>
        </is>
      </c>
      <c r="E10" s="5" t="inlineStr">
        <is>
          <t>Contrarrazões</t>
        </is>
      </c>
      <c r="F10" s="5" t="inlineStr">
        <is>
          <t>Recife</t>
        </is>
      </c>
      <c r="G10" s="6" t="inlineStr">
        <is>
          <t>14/07/2026</t>
        </is>
      </c>
      <c r="H10" s="7" t="n">
        <v>15</v>
      </c>
      <c r="I10" s="6">
        <f>G10+H10</f>
        <v/>
      </c>
      <c r="J10" s="4">
        <f>I10-TODAY()</f>
        <v/>
      </c>
      <c r="K10" s="5">
        <f>IF(J10&lt;0,"Vencido",IF(J10&lt;=3,"Urgente",IF(J10&lt;=7,"Atenção","No Prazo")))</f>
        <v/>
      </c>
      <c r="L10" s="5">
        <f>IFERROR(VLOOKUP(E10,$N$4:$O$11,2,0),"")</f>
        <v/>
      </c>
      <c r="M10" s="5" t="inlineStr"/>
      <c r="N10" s="5" t="inlineStr">
        <is>
          <t>Contrarrazões</t>
        </is>
      </c>
      <c r="O10" s="4" t="inlineStr">
        <is>
          <t>Média</t>
        </is>
      </c>
    </row>
    <row r="11">
      <c r="A11" s="8" t="n">
        <v>8</v>
      </c>
      <c r="B11" s="9" t="inlineStr">
        <is>
          <t>0008901-23.2026.8.06.0001</t>
        </is>
      </c>
      <c r="C11" s="9" t="inlineStr">
        <is>
          <t>Camila Ferreira</t>
        </is>
      </c>
      <c r="D11" s="9" t="inlineStr">
        <is>
          <t>Juliana Costa</t>
        </is>
      </c>
      <c r="E11" s="9" t="inlineStr">
        <is>
          <t>Manifestação</t>
        </is>
      </c>
      <c r="F11" s="9" t="inlineStr">
        <is>
          <t>Fortaleza</t>
        </is>
      </c>
      <c r="G11" s="10" t="inlineStr">
        <is>
          <t>20/06/2026</t>
        </is>
      </c>
      <c r="H11" s="7" t="n">
        <v>5</v>
      </c>
      <c r="I11" s="10">
        <f>G11+H11</f>
        <v/>
      </c>
      <c r="J11" s="8">
        <f>I11-TODAY()</f>
        <v/>
      </c>
      <c r="K11" s="9">
        <f>IF(J11&lt;0,"Vencido",IF(J11&lt;=3,"Urgente",IF(J11&lt;=7,"Atenção","No Prazo")))</f>
        <v/>
      </c>
      <c r="L11" s="9">
        <f>IFERROR(VLOOKUP(E11,$N$4:$O$11,2,0),"")</f>
        <v/>
      </c>
      <c r="M11" s="9" t="inlineStr"/>
      <c r="N11" s="9" t="inlineStr">
        <is>
          <t>Manifestação</t>
        </is>
      </c>
      <c r="O11" s="8" t="inlineStr">
        <is>
          <t>Baixa</t>
        </is>
      </c>
    </row>
    <row r="12">
      <c r="A12" s="4" t="n">
        <v>9</v>
      </c>
      <c r="B12" s="5" t="inlineStr">
        <is>
          <t>0009012-34.2026.8.26.0100</t>
        </is>
      </c>
      <c r="C12" s="5" t="inlineStr">
        <is>
          <t>João Silva</t>
        </is>
      </c>
      <c r="D12" s="5" t="inlineStr">
        <is>
          <t>Camila Ferreira</t>
        </is>
      </c>
      <c r="E12" s="5" t="inlineStr">
        <is>
          <t>Contestação</t>
        </is>
      </c>
      <c r="F12" s="5" t="inlineStr">
        <is>
          <t>São Paulo</t>
        </is>
      </c>
      <c r="G12" s="6" t="inlineStr">
        <is>
          <t>22/06/2026</t>
        </is>
      </c>
      <c r="H12" s="7" t="n">
        <v>15</v>
      </c>
      <c r="I12" s="6">
        <f>G12+H12</f>
        <v/>
      </c>
      <c r="J12" s="4">
        <f>I12-TODAY()</f>
        <v/>
      </c>
      <c r="K12" s="5">
        <f>IF(J12&lt;0,"Vencido",IF(J12&lt;=3,"Urgente",IF(J12&lt;=7,"Atenção","No Prazo")))</f>
        <v/>
      </c>
      <c r="L12" s="5">
        <f>IFERROR(VLOOKUP(E12,$N$4:$O$11,2,0),"")</f>
        <v/>
      </c>
      <c r="M12" s="5" t="inlineStr"/>
    </row>
    <row r="13">
      <c r="A13" s="8" t="n">
        <v>10</v>
      </c>
      <c r="B13" s="9" t="inlineStr">
        <is>
          <t>0000123-45.2026.8.19.0001</t>
        </is>
      </c>
      <c r="C13" s="9" t="inlineStr">
        <is>
          <t>Maria Oliveira</t>
        </is>
      </c>
      <c r="D13" s="9" t="inlineStr">
        <is>
          <t>Rafael Almeida</t>
        </is>
      </c>
      <c r="E13" s="9" t="inlineStr">
        <is>
          <t>Recurso de Apelação</t>
        </is>
      </c>
      <c r="F13" s="9" t="inlineStr">
        <is>
          <t>Rio de Janeiro</t>
        </is>
      </c>
      <c r="G13" s="10" t="inlineStr">
        <is>
          <t>01/07/2026</t>
        </is>
      </c>
      <c r="H13" s="7" t="n">
        <v>15</v>
      </c>
      <c r="I13" s="10">
        <f>G13+H13</f>
        <v/>
      </c>
      <c r="J13" s="8">
        <f>I13-TODAY()</f>
        <v/>
      </c>
      <c r="K13" s="9">
        <f>IF(J13&lt;0,"Vencido",IF(J13&lt;=3,"Urgente",IF(J13&lt;=7,"Atenção","No Prazo")))</f>
        <v/>
      </c>
      <c r="L13" s="9">
        <f>IFERROR(VLOOKUP(E13,$N$4:$O$11,2,0),"")</f>
        <v/>
      </c>
      <c r="M13" s="9" t="inlineStr"/>
    </row>
    <row r="14"/>
    <row r="15">
      <c r="B15" s="11" t="inlineStr">
        <is>
          <t>TOTAIS / MÉDIAS</t>
        </is>
      </c>
      <c r="H15" s="12">
        <f>SUM(H4:H13)</f>
        <v/>
      </c>
      <c r="J15" s="11">
        <f>ROUND(AVERAGE(J4:J13),1)</f>
        <v/>
      </c>
    </row>
  </sheetData>
  <mergeCells count="1">
    <mergeCell ref="A1:M1"/>
  </mergeCells>
  <conditionalFormatting sqref="K4:K13">
    <cfRule type="expression" priority="1" dxfId="0" stopIfTrue="1">
      <formula>K4="Vencido"</formula>
    </cfRule>
    <cfRule type="expression" priority="2" dxfId="1" stopIfTrue="1">
      <formula>K4="Urgente"</formula>
    </cfRule>
    <cfRule type="expression" priority="3" dxfId="2" stopIfTrue="1">
      <formula>K4="Atenção"</formula>
    </cfRule>
    <cfRule type="expression" priority="4" dxfId="3" stopIfTrue="1">
      <formula>K4="No Prazo"</formula>
    </cfRule>
  </conditionalFormatting>
  <dataValidations count="1">
    <dataValidation sqref="L4:L13" showErrorMessage="1" showInputMessage="1" allowBlank="1" type="list">
      <formula1>"Alta,Média,Baixa"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25"/>
  <sheetViews>
    <sheetView workbookViewId="0">
      <selection activeCell="A1" sqref="A1"/>
    </sheetView>
  </sheetViews>
  <sheetFormatPr baseColWidth="8" defaultRowHeight="15"/>
  <cols>
    <col width="28" customWidth="1" min="1" max="1"/>
    <col width="12" customWidth="1" min="2" max="2"/>
  </cols>
  <sheetData>
    <row r="1" ht="28" customHeight="1">
      <c r="A1" s="1" t="inlineStr">
        <is>
          <t>PAINEL DE ACOMPANHAMENTO DE PRAZOS</t>
        </is>
      </c>
    </row>
    <row r="2"/>
    <row r="3">
      <c r="A3" s="2" t="inlineStr">
        <is>
          <t>Indicador</t>
        </is>
      </c>
      <c r="B3" s="2" t="inlineStr">
        <is>
          <t>Valor</t>
        </is>
      </c>
    </row>
    <row r="4">
      <c r="A4" s="5" t="inlineStr">
        <is>
          <t>Total de Processos</t>
        </is>
      </c>
      <c r="B4" s="13">
        <f>COUNTA('Prazos Processuais'!B4:B13)</f>
        <v/>
      </c>
    </row>
    <row r="5">
      <c r="A5" s="9" t="inlineStr">
        <is>
          <t>Vencidos</t>
        </is>
      </c>
      <c r="B5" s="14">
        <f>COUNTIF('Prazos Processuais'!K4:K13,"Vencido")</f>
        <v/>
      </c>
    </row>
    <row r="6">
      <c r="A6" s="5" t="inlineStr">
        <is>
          <t>Urgentes (até 3 dias)</t>
        </is>
      </c>
      <c r="B6" s="13">
        <f>COUNTIF('Prazos Processuais'!K4:K13,"Urgente")</f>
        <v/>
      </c>
    </row>
    <row r="7">
      <c r="A7" s="9" t="inlineStr">
        <is>
          <t>Atenção (4 a 7 dias)</t>
        </is>
      </c>
      <c r="B7" s="15">
        <f>COUNTIF('Prazos Processuais'!K4:K13,"Atenção")</f>
        <v/>
      </c>
    </row>
    <row r="8">
      <c r="A8" s="5" t="inlineStr">
        <is>
          <t>No Prazo</t>
        </is>
      </c>
      <c r="B8" s="16">
        <f>COUNTIF('Prazos Processuais'!K4:K13,"No Prazo")</f>
        <v/>
      </c>
    </row>
    <row r="9"/>
    <row r="10">
      <c r="A10" s="3" t="inlineStr">
        <is>
          <t>Status</t>
        </is>
      </c>
      <c r="B10" s="3" t="inlineStr">
        <is>
          <t>Quantidade</t>
        </is>
      </c>
    </row>
    <row r="11">
      <c r="A11" s="5" t="inlineStr">
        <is>
          <t>Vencido</t>
        </is>
      </c>
      <c r="B11" s="4">
        <f>COUNTIF('Prazos Processuais'!K4:K13,A11)</f>
        <v/>
      </c>
    </row>
    <row r="12">
      <c r="A12" s="9" t="inlineStr">
        <is>
          <t>Urgente</t>
        </is>
      </c>
      <c r="B12" s="8">
        <f>COUNTIF('Prazos Processuais'!K4:K13,A12)</f>
        <v/>
      </c>
    </row>
    <row r="13">
      <c r="A13" s="5" t="inlineStr">
        <is>
          <t>Atenção</t>
        </is>
      </c>
      <c r="B13" s="4">
        <f>COUNTIF('Prazos Processuais'!K4:K13,A13)</f>
        <v/>
      </c>
    </row>
    <row r="14">
      <c r="A14" s="9" t="inlineStr">
        <is>
          <t>No Prazo</t>
        </is>
      </c>
      <c r="B14" s="8">
        <f>COUNTIF('Prazos Processuais'!K4:K13,A14)</f>
        <v/>
      </c>
    </row>
    <row r="15"/>
    <row r="16"/>
    <row r="17">
      <c r="A17" s="3" t="inlineStr">
        <is>
          <t>Tipo de Prazo</t>
        </is>
      </c>
      <c r="B17" s="3" t="inlineStr">
        <is>
          <t>Quantidade</t>
        </is>
      </c>
    </row>
    <row r="18">
      <c r="A18" s="5" t="inlineStr">
        <is>
          <t>Contestação</t>
        </is>
      </c>
      <c r="B18" s="4">
        <f>COUNTIF('Prazos Processuais'!E4:E13,A18)</f>
        <v/>
      </c>
    </row>
    <row r="19">
      <c r="A19" s="9" t="inlineStr">
        <is>
          <t>Recurso de Apelação</t>
        </is>
      </c>
      <c r="B19" s="8">
        <f>COUNTIF('Prazos Processuais'!E4:E13,A19)</f>
        <v/>
      </c>
    </row>
    <row r="20">
      <c r="A20" s="5" t="inlineStr">
        <is>
          <t>Réplica</t>
        </is>
      </c>
      <c r="B20" s="4">
        <f>COUNTIF('Prazos Processuais'!E4:E13,A20)</f>
        <v/>
      </c>
    </row>
    <row r="21">
      <c r="A21" s="9" t="inlineStr">
        <is>
          <t>Embargos de Declaração</t>
        </is>
      </c>
      <c r="B21" s="8">
        <f>COUNTIF('Prazos Processuais'!E4:E13,A21)</f>
        <v/>
      </c>
    </row>
    <row r="22">
      <c r="A22" s="5" t="inlineStr">
        <is>
          <t>Agravo de Instrumento</t>
        </is>
      </c>
      <c r="B22" s="4">
        <f>COUNTIF('Prazos Processuais'!E4:E13,A22)</f>
        <v/>
      </c>
    </row>
    <row r="23">
      <c r="A23" s="9" t="inlineStr">
        <is>
          <t>Cumprimento de Sentença</t>
        </is>
      </c>
      <c r="B23" s="8">
        <f>COUNTIF('Prazos Processuais'!E4:E13,A23)</f>
        <v/>
      </c>
    </row>
    <row r="24">
      <c r="A24" s="5" t="inlineStr">
        <is>
          <t>Contrarrazões</t>
        </is>
      </c>
      <c r="B24" s="4">
        <f>COUNTIF('Prazos Processuais'!E4:E13,A24)</f>
        <v/>
      </c>
    </row>
    <row r="25">
      <c r="A25" s="9" t="inlineStr">
        <is>
          <t>Manifestação</t>
        </is>
      </c>
      <c r="B25" s="8">
        <f>COUNTIF('Prazos Processuais'!E4:E13,A25)</f>
        <v/>
      </c>
    </row>
  </sheetData>
  <mergeCells count="1">
    <mergeCell ref="A1:F1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cols>
    <col width="26" customWidth="1" min="1" max="1"/>
    <col width="90" customWidth="1" min="2" max="2"/>
  </cols>
  <sheetData>
    <row r="1" ht="28" customHeight="1">
      <c r="A1" s="1" t="inlineStr">
        <is>
          <t>INSTRUÇÕES DE USO DA PLANILHA</t>
        </is>
      </c>
    </row>
    <row r="2"/>
    <row r="3">
      <c r="A3" s="2" t="inlineStr">
        <is>
          <t>Tópico</t>
        </is>
      </c>
      <c r="B3" s="2" t="inlineStr">
        <is>
          <t>Descrição</t>
        </is>
      </c>
    </row>
    <row r="4" ht="30" customHeight="1">
      <c r="A4" s="17" t="inlineStr">
        <is>
          <t>Objetivo</t>
        </is>
      </c>
      <c r="B4" s="18" t="inlineStr">
        <is>
          <t>Esta planilha auxilia o escritório de advocacia no controle e monitoramento dos prazos processuais em andamento.</t>
        </is>
      </c>
    </row>
    <row r="5" ht="30" customHeight="1">
      <c r="A5" s="19" t="inlineStr">
        <is>
          <t>Aba 'Prazos Processuais'</t>
        </is>
      </c>
      <c r="B5" s="20" t="inlineStr">
        <is>
          <t>Contém os dados de cada processo: número, cliente, responsável, tipo de prazo, comarca, data de publicação e prazo em dias.</t>
        </is>
      </c>
    </row>
    <row r="6" ht="30" customHeight="1">
      <c r="A6" s="17" t="inlineStr">
        <is>
          <t>Data Final do Prazo</t>
        </is>
      </c>
      <c r="B6" s="18" t="inlineStr">
        <is>
          <t>Calculada automaticamente somando a Data de Publicação com o Prazo (dias).</t>
        </is>
      </c>
    </row>
    <row r="7" ht="30" customHeight="1">
      <c r="A7" s="19" t="inlineStr">
        <is>
          <t>Dias Restantes</t>
        </is>
      </c>
      <c r="B7" s="20" t="inlineStr">
        <is>
          <t>Calculado automaticamente como a diferença entre a Data Final do Prazo e a data de hoje (TODAY()).</t>
        </is>
      </c>
    </row>
    <row r="8" ht="30" customHeight="1">
      <c r="A8" s="17" t="inlineStr">
        <is>
          <t>Status</t>
        </is>
      </c>
      <c r="B8" s="18" t="inlineStr">
        <is>
          <t>Classificado automaticamente: 'Vencido' (dias restantes negativos), 'Urgente' (até 3 dias), 'Atenção' (4 a 7 dias) e 'No Prazo' (mais de 7 dias).</t>
        </is>
      </c>
    </row>
    <row r="9" ht="30" customHeight="1">
      <c r="A9" s="19" t="inlineStr">
        <is>
          <t>Prioridade</t>
        </is>
      </c>
      <c r="B9" s="20" t="inlineStr">
        <is>
          <t>Preenchida automaticamente via VLOOKUP na tabela de referência (colunas N e O) de acordo com o Tipo de Prazo.</t>
        </is>
      </c>
    </row>
    <row r="10" ht="30" customHeight="1">
      <c r="A10" s="17" t="inlineStr">
        <is>
          <t>Células amarelas</t>
        </is>
      </c>
      <c r="B10" s="18" t="inlineStr">
        <is>
          <t>Indicam campos de entrada editáveis (coluna 'Prazo (dias)').</t>
        </is>
      </c>
    </row>
    <row r="11" ht="30" customHeight="1">
      <c r="A11" s="19" t="inlineStr">
        <is>
          <t>Cores do Status</t>
        </is>
      </c>
      <c r="B11" s="20" t="inlineStr">
        <is>
          <t>Vermelho = Vencido | Laranja = Urgente | Amarelo = Atenção | Verde = No Prazo.</t>
        </is>
      </c>
    </row>
    <row r="12" ht="30" customHeight="1">
      <c r="A12" s="17" t="inlineStr">
        <is>
          <t>Aba 'Painel'</t>
        </is>
      </c>
      <c r="B12" s="18" t="inlineStr">
        <is>
          <t>Apresenta indicadores-chave (KPIs) e gráficos com a distribuição dos processos por status e por tipo de prazo.</t>
        </is>
      </c>
    </row>
    <row r="13" ht="30" customHeight="1">
      <c r="A13" s="19" t="inlineStr">
        <is>
          <t>Atualização</t>
        </is>
      </c>
      <c r="B13" s="20" t="inlineStr">
        <is>
          <t>Basta abrir o arquivo para que os prazos e status sejam recalculados automaticamente com base na data atual.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2026-07-15T11:36:22Z</dcterms:created>
  <dcterms:modified xmlns:dcterms="http://purl.org/dc/terms/" xmlns:xsi="http://www.w3.org/2001/XMLSchema-instance" xsi:type="dcterms:W3CDTF">2026-07-15T11:36:22Z</dcterms:modified>
</cp:coreProperties>
</file>