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oridad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AAAA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color rgb="00FFFFFF"/>
    </font>
    <font>
      <name val="Calibri"/>
      <b val="1"/>
      <color rgb="0022C55E"/>
      <sz val="10"/>
    </font>
    <font>
      <name val="Calibri"/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center" vertical="center" wrapText="1"/>
    </xf>
    <xf numFmtId="9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9" fontId="5" fillId="5" borderId="1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0" fontId="4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center" vertical="center" wrapText="1"/>
    </xf>
    <xf numFmtId="9" fontId="3" fillId="3" borderId="1" applyAlignment="1" pivotButton="0" quotePrefix="0" xfId="0">
      <alignment horizontal="center" vertical="center" wrapText="1"/>
    </xf>
    <xf numFmtId="9" fontId="3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B45309"/>
      </font>
      <fill>
        <patternFill patternType="solid">
          <fgColor rgb="00FEF9C3"/>
        </patternFill>
      </fill>
    </dxf>
    <dxf>
      <font>
        <b val="1"/>
        <color rgb="00166534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Score Médio de Prioridade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'Dashboard'!D13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'Dashboard'!$A$14:$A$20</f>
            </numRef>
          </cat>
          <val>
            <numRef>
              <f>'Dashboard'!$D$14:$D$20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Score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Tarefas por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'Dashboard'!G13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'Dashboard'!$F$14:$F$16</f>
            </numRef>
          </cat>
          <val>
            <numRef>
              <f>'Dashboard'!$G$14:$G$16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17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17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32" customWidth="1" min="2" max="2"/>
    <col width="18" customWidth="1" min="3" max="3"/>
    <col width="14" customWidth="1" min="4" max="4"/>
    <col width="12" customWidth="1" min="5" max="5"/>
    <col width="13" customWidth="1" min="6" max="6"/>
    <col width="13" customWidth="1" min="7" max="7"/>
    <col width="15" customWidth="1" min="8" max="8"/>
    <col width="12" customWidth="1" min="9" max="9"/>
    <col width="13" customWidth="1" min="10" max="10"/>
    <col width="13" customWidth="1" min="11" max="11"/>
    <col width="15" customWidth="1" min="12" max="12"/>
    <col width="14" customWidth="1" min="13" max="13"/>
    <col width="15" customWidth="1" min="14" max="14"/>
    <col width="14" customWidth="1" min="15" max="15"/>
  </cols>
  <sheetData>
    <row r="1" ht="28" customHeight="1">
      <c r="A1" s="1" t="inlineStr">
        <is>
          <t>MATRIZ DE PRIORIDADES - GESTÃO DE TAREFAS 2026</t>
        </is>
      </c>
    </row>
    <row r="3" ht="32" customHeight="1">
      <c r="A3" s="2" t="inlineStr">
        <is>
          <t>ID</t>
        </is>
      </c>
      <c r="B3" s="2" t="inlineStr">
        <is>
          <t>Tarefa</t>
        </is>
      </c>
      <c r="C3" s="2" t="inlineStr">
        <is>
          <t>Responsável</t>
        </is>
      </c>
      <c r="D3" s="2" t="inlineStr">
        <is>
          <t>Categoria</t>
        </is>
      </c>
      <c r="E3" s="2" t="inlineStr">
        <is>
          <t>Prioridade</t>
        </is>
      </c>
      <c r="F3" s="2" t="inlineStr">
        <is>
          <t>Data Início</t>
        </is>
      </c>
      <c r="G3" s="2" t="inlineStr">
        <is>
          <t>Prazo</t>
        </is>
      </c>
      <c r="H3" s="2" t="inlineStr">
        <is>
          <t>Status</t>
        </is>
      </c>
      <c r="I3" s="2" t="inlineStr">
        <is>
          <t>% Concluído</t>
        </is>
      </c>
      <c r="J3" s="2" t="inlineStr">
        <is>
          <t>Impacto (1-5)</t>
        </is>
      </c>
      <c r="K3" s="2" t="inlineStr">
        <is>
          <t>Urgência (1-5)</t>
        </is>
      </c>
      <c r="L3" s="2" t="inlineStr">
        <is>
          <t>Score Prioridade</t>
        </is>
      </c>
      <c r="M3" s="2" t="inlineStr">
        <is>
          <t>Dias Restantes</t>
        </is>
      </c>
      <c r="N3" s="2" t="inlineStr">
        <is>
          <t>Situação Prazo</t>
        </is>
      </c>
      <c r="O3" s="2" t="inlineStr">
        <is>
          <t>Peso Prioridade</t>
        </is>
      </c>
    </row>
    <row r="4">
      <c r="A4" s="3" t="n">
        <v>1</v>
      </c>
      <c r="B4" s="4" t="inlineStr">
        <is>
          <t>Implementar novo CRM</t>
        </is>
      </c>
      <c r="C4" s="4" t="inlineStr">
        <is>
          <t>João Silva</t>
        </is>
      </c>
      <c r="D4" s="3" t="inlineStr">
        <is>
          <t>TI</t>
        </is>
      </c>
      <c r="E4" s="3" t="inlineStr">
        <is>
          <t>Alta</t>
        </is>
      </c>
      <c r="F4" s="5" t="n">
        <v>46204</v>
      </c>
      <c r="G4" s="5" t="n">
        <v>46233</v>
      </c>
      <c r="H4" s="3" t="inlineStr">
        <is>
          <t>Em andamento</t>
        </is>
      </c>
      <c r="I4" s="6" t="n">
        <v>0.6</v>
      </c>
      <c r="J4" s="7" t="n">
        <v>5</v>
      </c>
      <c r="K4" s="7" t="n">
        <v>5</v>
      </c>
      <c r="L4" s="3">
        <f>J4*K4</f>
        <v/>
      </c>
      <c r="M4" s="3">
        <f>IF(H4="Concluído",0,G4-TODAY())</f>
        <v/>
      </c>
      <c r="N4" s="3">
        <f>IF(H4="Concluído","Concluída",IF(M4&lt;0,"Atrasada",IF(M4&lt;=7,"Urgente","No prazo")))</f>
        <v/>
      </c>
      <c r="O4" s="8">
        <f>IFERROR(VLOOKUP(E4,$A$18:$B$20,2,0),0)</f>
        <v/>
      </c>
    </row>
    <row r="5">
      <c r="A5" s="9" t="n">
        <v>2</v>
      </c>
      <c r="B5" s="10" t="inlineStr">
        <is>
          <t>Revisar contratos fornecedores</t>
        </is>
      </c>
      <c r="C5" s="10" t="inlineStr">
        <is>
          <t>Maria Oliveira</t>
        </is>
      </c>
      <c r="D5" s="9" t="inlineStr">
        <is>
          <t>Jurídico</t>
        </is>
      </c>
      <c r="E5" s="9" t="inlineStr">
        <is>
          <t>Média</t>
        </is>
      </c>
      <c r="F5" s="11" t="n">
        <v>46208</v>
      </c>
      <c r="G5" s="11" t="n">
        <v>46228</v>
      </c>
      <c r="H5" s="9" t="inlineStr">
        <is>
          <t>Em andamento</t>
        </is>
      </c>
      <c r="I5" s="6" t="n">
        <v>0.4</v>
      </c>
      <c r="J5" s="7" t="n">
        <v>3</v>
      </c>
      <c r="K5" s="7" t="n">
        <v>4</v>
      </c>
      <c r="L5" s="9">
        <f>J5*K5</f>
        <v/>
      </c>
      <c r="M5" s="9">
        <f>IF(H5="Concluído",0,G5-TODAY())</f>
        <v/>
      </c>
      <c r="N5" s="9">
        <f>IF(H5="Concluído","Concluída",IF(M5&lt;0,"Atrasada",IF(M5&lt;=7,"Urgente","No prazo")))</f>
        <v/>
      </c>
      <c r="O5" s="12">
        <f>IFERROR(VLOOKUP(E5,$A$18:$B$20,2,0),0)</f>
        <v/>
      </c>
    </row>
    <row r="6">
      <c r="A6" s="3" t="n">
        <v>3</v>
      </c>
      <c r="B6" s="4" t="inlineStr">
        <is>
          <t>Treinamento equipe vendas</t>
        </is>
      </c>
      <c r="C6" s="4" t="inlineStr">
        <is>
          <t>Pedro Santos</t>
        </is>
      </c>
      <c r="D6" s="3" t="inlineStr">
        <is>
          <t>RH</t>
        </is>
      </c>
      <c r="E6" s="3" t="inlineStr">
        <is>
          <t>Alta</t>
        </is>
      </c>
      <c r="F6" s="5" t="n">
        <v>46213</v>
      </c>
      <c r="G6" s="5" t="n">
        <v>46249</v>
      </c>
      <c r="H6" s="3" t="inlineStr">
        <is>
          <t>Não iniciado</t>
        </is>
      </c>
      <c r="I6" s="6" t="n">
        <v>0</v>
      </c>
      <c r="J6" s="7" t="n">
        <v>4</v>
      </c>
      <c r="K6" s="7" t="n">
        <v>3</v>
      </c>
      <c r="L6" s="3">
        <f>J6*K6</f>
        <v/>
      </c>
      <c r="M6" s="3">
        <f>IF(H6="Concluído",0,G6-TODAY())</f>
        <v/>
      </c>
      <c r="N6" s="3">
        <f>IF(H6="Concluído","Concluída",IF(M6&lt;0,"Atrasada",IF(M6&lt;=7,"Urgente","No prazo")))</f>
        <v/>
      </c>
      <c r="O6" s="8">
        <f>IFERROR(VLOOKUP(E6,$A$18:$B$20,2,0),0)</f>
        <v/>
      </c>
    </row>
    <row r="7">
      <c r="A7" s="9" t="n">
        <v>4</v>
      </c>
      <c r="B7" s="10" t="inlineStr">
        <is>
          <t>Auditoria financeira Q2</t>
        </is>
      </c>
      <c r="C7" s="10" t="inlineStr">
        <is>
          <t>Ana Souza</t>
        </is>
      </c>
      <c r="D7" s="9" t="inlineStr">
        <is>
          <t>Financeiro</t>
        </is>
      </c>
      <c r="E7" s="9" t="inlineStr">
        <is>
          <t>Alta</t>
        </is>
      </c>
      <c r="F7" s="11" t="n">
        <v>46204</v>
      </c>
      <c r="G7" s="11" t="n">
        <v>46223</v>
      </c>
      <c r="H7" s="9" t="inlineStr">
        <is>
          <t>Concluído</t>
        </is>
      </c>
      <c r="I7" s="6" t="n">
        <v>1</v>
      </c>
      <c r="J7" s="7" t="n">
        <v>5</v>
      </c>
      <c r="K7" s="7" t="n">
        <v>5</v>
      </c>
      <c r="L7" s="9">
        <f>J7*K7</f>
        <v/>
      </c>
      <c r="M7" s="9">
        <f>IF(H7="Concluído",0,G7-TODAY())</f>
        <v/>
      </c>
      <c r="N7" s="9">
        <f>IF(H7="Concluído","Concluída",IF(M7&lt;0,"Atrasada",IF(M7&lt;=7,"Urgente","No prazo")))</f>
        <v/>
      </c>
      <c r="O7" s="12">
        <f>IFERROR(VLOOKUP(E7,$A$18:$B$20,2,0),0)</f>
        <v/>
      </c>
    </row>
    <row r="8">
      <c r="A8" s="3" t="n">
        <v>5</v>
      </c>
      <c r="B8" s="4" t="inlineStr">
        <is>
          <t>Campanha marketing digital</t>
        </is>
      </c>
      <c r="C8" s="4" t="inlineStr">
        <is>
          <t>Carlos Pereira</t>
        </is>
      </c>
      <c r="D8" s="3" t="inlineStr">
        <is>
          <t>Marketing</t>
        </is>
      </c>
      <c r="E8" s="3" t="inlineStr">
        <is>
          <t>Média</t>
        </is>
      </c>
      <c r="F8" s="5" t="n">
        <v>46211</v>
      </c>
      <c r="G8" s="5" t="n">
        <v>46244</v>
      </c>
      <c r="H8" s="3" t="inlineStr">
        <is>
          <t>Em andamento</t>
        </is>
      </c>
      <c r="I8" s="6" t="n">
        <v>0.3</v>
      </c>
      <c r="J8" s="7" t="n">
        <v>3</v>
      </c>
      <c r="K8" s="7" t="n">
        <v>3</v>
      </c>
      <c r="L8" s="3">
        <f>J8*K8</f>
        <v/>
      </c>
      <c r="M8" s="3">
        <f>IF(H8="Concluído",0,G8-TODAY())</f>
        <v/>
      </c>
      <c r="N8" s="3">
        <f>IF(H8="Concluído","Concluída",IF(M8&lt;0,"Atrasada",IF(M8&lt;=7,"Urgente","No prazo")))</f>
        <v/>
      </c>
      <c r="O8" s="8">
        <f>IFERROR(VLOOKUP(E8,$A$18:$B$20,2,0),0)</f>
        <v/>
      </c>
    </row>
    <row r="9">
      <c r="A9" s="9" t="n">
        <v>6</v>
      </c>
      <c r="B9" s="10" t="inlineStr">
        <is>
          <t>Migração servidores cloud</t>
        </is>
      </c>
      <c r="C9" s="10" t="inlineStr">
        <is>
          <t>Juliana Costa</t>
        </is>
      </c>
      <c r="D9" s="9" t="inlineStr">
        <is>
          <t>TI</t>
        </is>
      </c>
      <c r="E9" s="9" t="inlineStr">
        <is>
          <t>Alta</t>
        </is>
      </c>
      <c r="F9" s="11" t="n">
        <v>46218</v>
      </c>
      <c r="G9" s="11" t="n">
        <v>46239</v>
      </c>
      <c r="H9" s="9" t="inlineStr">
        <is>
          <t>Não iniciado</t>
        </is>
      </c>
      <c r="I9" s="6" t="n">
        <v>0</v>
      </c>
      <c r="J9" s="7" t="n">
        <v>5</v>
      </c>
      <c r="K9" s="7" t="n">
        <v>4</v>
      </c>
      <c r="L9" s="9">
        <f>J9*K9</f>
        <v/>
      </c>
      <c r="M9" s="9">
        <f>IF(H9="Concluído",0,G9-TODAY())</f>
        <v/>
      </c>
      <c r="N9" s="9">
        <f>IF(H9="Concluído","Concluída",IF(M9&lt;0,"Atrasada",IF(M9&lt;=7,"Urgente","No prazo")))</f>
        <v/>
      </c>
      <c r="O9" s="12">
        <f>IFERROR(VLOOKUP(E9,$A$18:$B$20,2,0),0)</f>
        <v/>
      </c>
    </row>
    <row r="10">
      <c r="A10" s="3" t="n">
        <v>7</v>
      </c>
      <c r="B10" s="4" t="inlineStr">
        <is>
          <t>Pesquisa satisfação clientes</t>
        </is>
      </c>
      <c r="C10" s="4" t="inlineStr">
        <is>
          <t>Rafael Almeida</t>
        </is>
      </c>
      <c r="D10" s="3" t="inlineStr">
        <is>
          <t>Comercial</t>
        </is>
      </c>
      <c r="E10" s="3" t="inlineStr">
        <is>
          <t>Baixa</t>
        </is>
      </c>
      <c r="F10" s="5" t="n">
        <v>46204</v>
      </c>
      <c r="G10" s="5" t="n">
        <v>46265</v>
      </c>
      <c r="H10" s="3" t="inlineStr">
        <is>
          <t>Em andamento</t>
        </is>
      </c>
      <c r="I10" s="6" t="n">
        <v>0.2</v>
      </c>
      <c r="J10" s="7" t="n">
        <v>2</v>
      </c>
      <c r="K10" s="7" t="n">
        <v>2</v>
      </c>
      <c r="L10" s="3">
        <f>J10*K10</f>
        <v/>
      </c>
      <c r="M10" s="3">
        <f>IF(H10="Concluído",0,G10-TODAY())</f>
        <v/>
      </c>
      <c r="N10" s="3">
        <f>IF(H10="Concluído","Concluída",IF(M10&lt;0,"Atrasada",IF(M10&lt;=7,"Urgente","No prazo")))</f>
        <v/>
      </c>
      <c r="O10" s="8">
        <f>IFERROR(VLOOKUP(E10,$A$18:$B$20,2,0),0)</f>
        <v/>
      </c>
    </row>
    <row r="11">
      <c r="A11" s="9" t="n">
        <v>8</v>
      </c>
      <c r="B11" s="10" t="inlineStr">
        <is>
          <t>Atualização política segurança</t>
        </is>
      </c>
      <c r="C11" s="10" t="inlineStr">
        <is>
          <t>Camila Ferreira</t>
        </is>
      </c>
      <c r="D11" s="9" t="inlineStr">
        <is>
          <t>TI</t>
        </is>
      </c>
      <c r="E11" s="9" t="inlineStr">
        <is>
          <t>Média</t>
        </is>
      </c>
      <c r="F11" s="11" t="n">
        <v>46215</v>
      </c>
      <c r="G11" s="11" t="n">
        <v>46246</v>
      </c>
      <c r="H11" s="9" t="inlineStr">
        <is>
          <t>Não iniciado</t>
        </is>
      </c>
      <c r="I11" s="6" t="n">
        <v>0</v>
      </c>
      <c r="J11" s="7" t="n">
        <v>4</v>
      </c>
      <c r="K11" s="7" t="n">
        <v>3</v>
      </c>
      <c r="L11" s="9">
        <f>J11*K11</f>
        <v/>
      </c>
      <c r="M11" s="9">
        <f>IF(H11="Concluído",0,G11-TODAY())</f>
        <v/>
      </c>
      <c r="N11" s="9">
        <f>IF(H11="Concluído","Concluída",IF(M11&lt;0,"Atrasada",IF(M11&lt;=7,"Urgente","No prazo")))</f>
        <v/>
      </c>
      <c r="O11" s="12">
        <f>IFERROR(VLOOKUP(E11,$A$18:$B$20,2,0),0)</f>
        <v/>
      </c>
    </row>
    <row r="12">
      <c r="A12" s="3" t="n">
        <v>9</v>
      </c>
      <c r="B12" s="4" t="inlineStr">
        <is>
          <t>Renovação certificações ISO</t>
        </is>
      </c>
      <c r="C12" s="4" t="inlineStr">
        <is>
          <t>João Silva</t>
        </is>
      </c>
      <c r="D12" s="3" t="inlineStr">
        <is>
          <t>Qualidade</t>
        </is>
      </c>
      <c r="E12" s="3" t="inlineStr">
        <is>
          <t>Alta</t>
        </is>
      </c>
      <c r="F12" s="5" t="n">
        <v>46223</v>
      </c>
      <c r="G12" s="5" t="n">
        <v>46285</v>
      </c>
      <c r="H12" s="3" t="inlineStr">
        <is>
          <t>Não iniciado</t>
        </is>
      </c>
      <c r="I12" s="6" t="n">
        <v>0</v>
      </c>
      <c r="J12" s="7" t="n">
        <v>4</v>
      </c>
      <c r="K12" s="7" t="n">
        <v>2</v>
      </c>
      <c r="L12" s="3">
        <f>J12*K12</f>
        <v/>
      </c>
      <c r="M12" s="3">
        <f>IF(H12="Concluído",0,G12-TODAY())</f>
        <v/>
      </c>
      <c r="N12" s="3">
        <f>IF(H12="Concluído","Concluída",IF(M12&lt;0,"Atrasada",IF(M12&lt;=7,"Urgente","No prazo")))</f>
        <v/>
      </c>
      <c r="O12" s="8">
        <f>IFERROR(VLOOKUP(E12,$A$18:$B$20,2,0),0)</f>
        <v/>
      </c>
    </row>
    <row r="13">
      <c r="A13" s="13" t="inlineStr">
        <is>
          <t>TOTAIS / MÉDIAS</t>
        </is>
      </c>
      <c r="B13" s="14" t="n"/>
      <c r="C13" s="14" t="n"/>
      <c r="D13" s="14" t="n"/>
      <c r="E13" s="14" t="n"/>
      <c r="F13" s="14" t="n"/>
      <c r="G13" s="14" t="n"/>
      <c r="H13" s="14" t="n"/>
      <c r="I13" s="15">
        <f>AVERAGE(I4:I12)</f>
        <v/>
      </c>
      <c r="J13" s="14" t="n"/>
      <c r="K13" s="14" t="n"/>
      <c r="L13" s="13">
        <f>AVERAGE(L4:L12)</f>
        <v/>
      </c>
      <c r="M13" s="13">
        <f>COUNTIF(N4:N12,"Atrasada")</f>
        <v/>
      </c>
      <c r="N13" s="14" t="n"/>
    </row>
    <row r="16">
      <c r="A16" s="16" t="inlineStr">
        <is>
          <t>TABELA DE PESOS DE PRIORIDADE</t>
        </is>
      </c>
    </row>
    <row r="17">
      <c r="A17" s="17" t="inlineStr">
        <is>
          <t>Prioridade</t>
        </is>
      </c>
      <c r="B17" s="17" t="inlineStr">
        <is>
          <t>Peso</t>
        </is>
      </c>
    </row>
    <row r="18">
      <c r="A18" s="18" t="inlineStr">
        <is>
          <t>Baixa</t>
        </is>
      </c>
      <c r="B18" s="18" t="n">
        <v>1</v>
      </c>
    </row>
    <row r="19">
      <c r="A19" s="18" t="inlineStr">
        <is>
          <t>Média</t>
        </is>
      </c>
      <c r="B19" s="18" t="n">
        <v>2</v>
      </c>
    </row>
    <row r="20">
      <c r="A20" s="18" t="inlineStr">
        <is>
          <t>Alta</t>
        </is>
      </c>
      <c r="B20" s="18" t="n">
        <v>3</v>
      </c>
    </row>
  </sheetData>
  <mergeCells count="3">
    <mergeCell ref="A1:N1"/>
    <mergeCell ref="A13:C13"/>
    <mergeCell ref="A16:C16"/>
  </mergeCells>
  <conditionalFormatting sqref="N4:N12">
    <cfRule type="expression" priority="1" dxfId="0" stopIfTrue="1">
      <formula>N4="Atrasada"</formula>
    </cfRule>
    <cfRule type="expression" priority="2" dxfId="1" stopIfTrue="1">
      <formula>N4="Urgente"</formula>
    </cfRule>
    <cfRule type="expression" priority="3" dxfId="2" stopIfTrue="1">
      <formula>N4="Concluída"</formula>
    </cfRule>
  </conditionalFormatting>
  <conditionalFormatting sqref="E4:E12">
    <cfRule type="expression" priority="4" dxfId="0" stopIfTrue="1">
      <formula>E4="Alta"</formula>
    </cfRule>
  </conditionalFormatting>
  <conditionalFormatting sqref="L4:L12">
    <cfRule type="cellIs" priority="5" operator="greaterThanOrEqual" dxfId="2">
      <formula>20</formula>
    </cfRule>
  </conditionalFormatting>
  <dataValidations count="2">
    <dataValidation sqref="H4:H12" showErrorMessage="1" showInputMessage="1" allowBlank="1" type="list">
      <formula1>"Não iniciado,Em andamento,Concluído"</formula1>
    </dataValidation>
    <dataValidation sqref="E4:E12" showErrorMessage="1" showInputMessage="1" allowBlank="1" type="list">
      <formula1>"Baixa,Média,Alta"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8" customWidth="1" min="3" max="3"/>
    <col width="14" customWidth="1" min="4" max="4"/>
    <col width="4" customWidth="1" min="5" max="5"/>
    <col width="18" customWidth="1" min="6" max="6"/>
    <col width="12" customWidth="1" min="7" max="7"/>
  </cols>
  <sheetData>
    <row r="1" ht="28" customHeight="1">
      <c r="A1" s="1" t="inlineStr">
        <is>
          <t>DASHBOARD DE PRIORIDADES</t>
        </is>
      </c>
    </row>
    <row r="3">
      <c r="A3" s="16" t="inlineStr">
        <is>
          <t>INDICADORES-CHAVE</t>
        </is>
      </c>
    </row>
    <row r="4">
      <c r="A4" s="19" t="inlineStr">
        <is>
          <t>Total de Tarefas</t>
        </is>
      </c>
      <c r="B4" s="20">
        <f>COUNTA(Prioridades!B4:B12)</f>
        <v/>
      </c>
    </row>
    <row r="5">
      <c r="A5" s="21" t="inlineStr">
        <is>
          <t>Concluídas</t>
        </is>
      </c>
      <c r="B5" s="22">
        <f>COUNTIF(Prioridades!H4:H12,"Concluído")</f>
        <v/>
      </c>
    </row>
    <row r="6">
      <c r="A6" s="19" t="inlineStr">
        <is>
          <t>Em Andamento</t>
        </is>
      </c>
      <c r="B6" s="20">
        <f>COUNTIF(Prioridades!H4:H12,"Em andamento")</f>
        <v/>
      </c>
    </row>
    <row r="7">
      <c r="A7" s="21" t="inlineStr">
        <is>
          <t>Não Iniciadas</t>
        </is>
      </c>
      <c r="B7" s="23">
        <f>COUNTIF(Prioridades!H4:H12,"Não iniciado")</f>
        <v/>
      </c>
    </row>
    <row r="8">
      <c r="A8" s="19" t="inlineStr">
        <is>
          <t>Atrasadas</t>
        </is>
      </c>
      <c r="B8" s="24">
        <f>COUNTIF(Prioridades!N4:N12,"Atrasada")</f>
        <v/>
      </c>
    </row>
    <row r="9">
      <c r="A9" s="21" t="inlineStr">
        <is>
          <t>Score Médio Prioridade</t>
        </is>
      </c>
      <c r="B9" s="23">
        <f>IFERROR(AVERAGE(Prioridades!L4:L12),0)</f>
        <v/>
      </c>
    </row>
    <row r="12">
      <c r="A12" s="16" t="inlineStr">
        <is>
          <t>RESUMO POR CATEGORIA</t>
        </is>
      </c>
      <c r="F12" s="16" t="inlineStr">
        <is>
          <t>RESUMO POR STATUS</t>
        </is>
      </c>
    </row>
    <row r="13">
      <c r="A13" s="2" t="inlineStr">
        <is>
          <t>Categoria</t>
        </is>
      </c>
      <c r="B13" s="2" t="inlineStr">
        <is>
          <t>Qtd. Tarefas</t>
        </is>
      </c>
      <c r="C13" s="2" t="inlineStr">
        <is>
          <t>% Concluído Médio</t>
        </is>
      </c>
      <c r="D13" s="2" t="inlineStr">
        <is>
          <t>Score Médio</t>
        </is>
      </c>
      <c r="F13" s="2" t="inlineStr">
        <is>
          <t>Status</t>
        </is>
      </c>
      <c r="G13" s="2" t="inlineStr">
        <is>
          <t>Qtd.</t>
        </is>
      </c>
    </row>
    <row r="14">
      <c r="A14" s="3" t="inlineStr">
        <is>
          <t>Comercial</t>
        </is>
      </c>
      <c r="B14" s="3">
        <f>COUNTIF(Prioridades!D$4:D$12,A14)</f>
        <v/>
      </c>
      <c r="C14" s="25">
        <f>IFERROR(AVERAGEIF(Prioridades!D$4:D$12,A14,Prioridades!I$4:I$12),0)</f>
        <v/>
      </c>
      <c r="D14" s="3">
        <f>IFERROR(AVERAGEIF(Prioridades!D$4:D$12,A14,Prioridades!L$4:L$12),0)</f>
        <v/>
      </c>
      <c r="F14" s="3" t="inlineStr">
        <is>
          <t>Concluído</t>
        </is>
      </c>
      <c r="G14" s="3">
        <f>COUNTIF(Prioridades!H$4:H$12,F14)</f>
        <v/>
      </c>
    </row>
    <row r="15">
      <c r="A15" s="9" t="inlineStr">
        <is>
          <t>Financeiro</t>
        </is>
      </c>
      <c r="B15" s="9">
        <f>COUNTIF(Prioridades!D$4:D$12,A15)</f>
        <v/>
      </c>
      <c r="C15" s="26">
        <f>IFERROR(AVERAGEIF(Prioridades!D$4:D$12,A15,Prioridades!I$4:I$12),0)</f>
        <v/>
      </c>
      <c r="D15" s="9">
        <f>IFERROR(AVERAGEIF(Prioridades!D$4:D$12,A15,Prioridades!L$4:L$12),0)</f>
        <v/>
      </c>
      <c r="F15" s="9" t="inlineStr">
        <is>
          <t>Em andamento</t>
        </is>
      </c>
      <c r="G15" s="9">
        <f>COUNTIF(Prioridades!H$4:H$12,F15)</f>
        <v/>
      </c>
    </row>
    <row r="16">
      <c r="A16" s="3" t="inlineStr">
        <is>
          <t>Jurídico</t>
        </is>
      </c>
      <c r="B16" s="3">
        <f>COUNTIF(Prioridades!D$4:D$12,A16)</f>
        <v/>
      </c>
      <c r="C16" s="25">
        <f>IFERROR(AVERAGEIF(Prioridades!D$4:D$12,A16,Prioridades!I$4:I$12),0)</f>
        <v/>
      </c>
      <c r="D16" s="3">
        <f>IFERROR(AVERAGEIF(Prioridades!D$4:D$12,A16,Prioridades!L$4:L$12),0)</f>
        <v/>
      </c>
      <c r="F16" s="3" t="inlineStr">
        <is>
          <t>Não iniciado</t>
        </is>
      </c>
      <c r="G16" s="3">
        <f>COUNTIF(Prioridades!H$4:H$12,F16)</f>
        <v/>
      </c>
    </row>
    <row r="17">
      <c r="A17" s="9" t="inlineStr">
        <is>
          <t>Marketing</t>
        </is>
      </c>
      <c r="B17" s="9">
        <f>COUNTIF(Prioridades!D$4:D$12,A17)</f>
        <v/>
      </c>
      <c r="C17" s="26">
        <f>IFERROR(AVERAGEIF(Prioridades!D$4:D$12,A17,Prioridades!I$4:I$12),0)</f>
        <v/>
      </c>
      <c r="D17" s="9">
        <f>IFERROR(AVERAGEIF(Prioridades!D$4:D$12,A17,Prioridades!L$4:L$12),0)</f>
        <v/>
      </c>
    </row>
    <row r="18">
      <c r="A18" s="3" t="inlineStr">
        <is>
          <t>Qualidade</t>
        </is>
      </c>
      <c r="B18" s="3">
        <f>COUNTIF(Prioridades!D$4:D$12,A18)</f>
        <v/>
      </c>
      <c r="C18" s="25">
        <f>IFERROR(AVERAGEIF(Prioridades!D$4:D$12,A18,Prioridades!I$4:I$12),0)</f>
        <v/>
      </c>
      <c r="D18" s="3">
        <f>IFERROR(AVERAGEIF(Prioridades!D$4:D$12,A18,Prioridades!L$4:L$12),0)</f>
        <v/>
      </c>
    </row>
    <row r="19">
      <c r="A19" s="9" t="inlineStr">
        <is>
          <t>RH</t>
        </is>
      </c>
      <c r="B19" s="9">
        <f>COUNTIF(Prioridades!D$4:D$12,A19)</f>
        <v/>
      </c>
      <c r="C19" s="26">
        <f>IFERROR(AVERAGEIF(Prioridades!D$4:D$12,A19,Prioridades!I$4:I$12),0)</f>
        <v/>
      </c>
      <c r="D19" s="9">
        <f>IFERROR(AVERAGEIF(Prioridades!D$4:D$12,A19,Prioridades!L$4:L$12),0)</f>
        <v/>
      </c>
    </row>
    <row r="20">
      <c r="A20" s="3" t="inlineStr">
        <is>
          <t>TI</t>
        </is>
      </c>
      <c r="B20" s="3">
        <f>COUNTIF(Prioridades!D$4:D$12,A20)</f>
        <v/>
      </c>
      <c r="C20" s="25">
        <f>IFERROR(AVERAGEIF(Prioridades!D$4:D$12,A20,Prioridades!I$4:I$12),0)</f>
        <v/>
      </c>
      <c r="D20" s="3">
        <f>IFERROR(AVERAGEIF(Prioridades!D$4:D$12,A20,Prioridades!L$4:L$12),0)</f>
        <v/>
      </c>
    </row>
  </sheetData>
  <mergeCells count="4">
    <mergeCell ref="A1:H1"/>
    <mergeCell ref="A3:B3"/>
    <mergeCell ref="A12:D12"/>
    <mergeCell ref="F12:G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85" customWidth="1" min="2" max="2"/>
  </cols>
  <sheetData>
    <row r="1" ht="28" customHeight="1">
      <c r="A1" s="1" t="inlineStr">
        <is>
          <t>INSTRUÇÕES DE USO</t>
        </is>
      </c>
    </row>
    <row r="3">
      <c r="A3" s="2" t="inlineStr">
        <is>
          <t>Tópico</t>
        </is>
      </c>
      <c r="B3" s="2" t="inlineStr">
        <is>
          <t>Descrição</t>
        </is>
      </c>
    </row>
    <row r="4" ht="34" customHeight="1">
      <c r="A4" s="19" t="inlineStr">
        <is>
          <t>Objetivo</t>
        </is>
      </c>
      <c r="B4" s="4" t="inlineStr">
        <is>
          <t>Esta planilha organiza e prioriza as tarefas da equipe, permitindo acompanhar prazos, responsáveis e nível de urgência de cada atividade.</t>
        </is>
      </c>
    </row>
    <row r="5" ht="34" customHeight="1">
      <c r="A5" s="21" t="inlineStr">
        <is>
          <t>Aba Prioridades</t>
        </is>
      </c>
      <c r="B5" s="10" t="inlineStr">
        <is>
          <t>Lista completa das tarefas com responsável, categoria, prioridade, datas, percentual concluído, impacto e urgência.</t>
        </is>
      </c>
    </row>
    <row r="6" ht="34" customHeight="1">
      <c r="A6" s="19" t="inlineStr">
        <is>
          <t>Score Prioridade</t>
        </is>
      </c>
      <c r="B6" s="4" t="inlineStr">
        <is>
          <t>Calculado automaticamente como Impacto x Urgência (colunas J e K). Quanto maior o score, maior a atenção necessária.</t>
        </is>
      </c>
    </row>
    <row r="7" ht="34" customHeight="1">
      <c r="A7" s="21" t="inlineStr">
        <is>
          <t>Dias Restantes</t>
        </is>
      </c>
      <c r="B7" s="10" t="inlineStr">
        <is>
          <t>Calculado com base na data atual e no prazo definido. Valores negativos indicam tarefa atrasada.</t>
        </is>
      </c>
    </row>
    <row r="8" ht="34" customHeight="1">
      <c r="A8" s="19" t="inlineStr">
        <is>
          <t>Situação Prazo</t>
        </is>
      </c>
      <c r="B8" s="4" t="inlineStr">
        <is>
          <t>Classificação automática: Concluída, Atrasada, Urgente (até 7 dias) ou No prazo.</t>
        </is>
      </c>
    </row>
    <row r="9" ht="34" customHeight="1">
      <c r="A9" s="21" t="inlineStr">
        <is>
          <t>Peso Prioridade</t>
        </is>
      </c>
      <c r="B9" s="10" t="inlineStr">
        <is>
          <t>Coluna calculada com VLOOKUP na tabela de apoio (Baixa=1, Média=2, Alta=3).</t>
        </is>
      </c>
    </row>
    <row r="10" ht="34" customHeight="1">
      <c r="A10" s="19" t="inlineStr">
        <is>
          <t>Células amarelas</t>
        </is>
      </c>
      <c r="B10" s="4" t="inlineStr">
        <is>
          <t>Indicam campos editáveis: % Concluído, Impacto e Urgência devem ser atualizados pela equipe.</t>
        </is>
      </c>
    </row>
    <row r="11" ht="34" customHeight="1">
      <c r="A11" s="21" t="inlineStr">
        <is>
          <t>Aba Dashboard</t>
        </is>
      </c>
      <c r="B11" s="10" t="inlineStr">
        <is>
          <t>Apresenta indicadores-chave, resumo por categoria e por status, além de gráficos de barras e pizza.</t>
        </is>
      </c>
    </row>
    <row r="12" ht="34" customHeight="1">
      <c r="A12" s="19" t="inlineStr">
        <is>
          <t>Listas suspensas</t>
        </is>
      </c>
      <c r="B12" s="4" t="inlineStr">
        <is>
          <t>As colunas Prioridade e Status possuem listas de seleção para padronizar o preenchimento.</t>
        </is>
      </c>
    </row>
    <row r="13" ht="34" customHeight="1">
      <c r="A13" s="21" t="inlineStr">
        <is>
          <t>Atualização</t>
        </is>
      </c>
      <c r="B13" s="10" t="inlineStr">
        <is>
          <t>Recomenda-se revisar esta planilha semanalmente para manter as prioridades e prazos atualizados.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2026-07-20T16:41:19Z</dcterms:created>
  <dcterms:modified xmlns:dcterms="http://purl.org/dc/terms/" xmlns:xsi="http://www.w3.org/2001/XMLSchema-instance" xsi:type="dcterms:W3CDTF">2026-07-20T16:41:19Z</dcterms:modified>
</cp:coreProperties>
</file>