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se_Testes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&quot;R$&quot; #.##0,00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FFFFFF"/>
      <sz val="12"/>
    </font>
    <font>
      <b val="1"/>
      <color rgb="001E293B"/>
      <sz val="11"/>
    </font>
  </fonts>
  <fills count="8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  <fill>
      <patternFill patternType="solid">
        <fgColor rgb="00C8102E"/>
        <b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left" vertical="center" wrapText="1"/>
    </xf>
    <xf numFmtId="0" fontId="2" fillId="6" borderId="1" applyAlignment="1" pivotButton="0" quotePrefix="0" xfId="0">
      <alignment horizontal="center" vertical="center" wrapText="1"/>
    </xf>
    <xf numFmtId="165" fontId="2" fillId="6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center" wrapText="1"/>
    </xf>
    <xf numFmtId="0" fontId="4" fillId="7" borderId="1" applyAlignment="1" pivotButton="0" quotePrefix="0" xfId="0">
      <alignment horizontal="center" vertical="center" wrapText="1"/>
    </xf>
    <xf numFmtId="165" fontId="4" fillId="7" borderId="1" applyAlignment="1" pivotButton="0" quotePrefix="0" xfId="0">
      <alignment horizontal="center" vertical="center" wrapText="1"/>
    </xf>
    <xf numFmtId="166" fontId="4" fillId="7" borderId="1" applyAlignment="1" pivotButton="0" quotePrefix="0" xfId="0">
      <alignment horizontal="center" vertical="center" wrapText="1"/>
    </xf>
    <xf numFmtId="0" fontId="2" fillId="2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0" fillId="5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5" fillId="3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  <bgColor rgb="00DCFCE7"/>
        </patternFill>
      </fill>
    </dxf>
    <dxf>
      <font>
        <b val="1"/>
        <color rgb="00B45309"/>
      </font>
      <fill>
        <patternFill patternType="solid">
          <fgColor rgb="00FEF9C3"/>
          <bgColor rgb="00FEF9C3"/>
        </patternFill>
      </fill>
    </dxf>
    <dxf>
      <font>
        <name val="Calibri"/>
        <b val="1"/>
        <color rgb="00DC2626"/>
        <sz val="11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Testes por Status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'Resumo'!$A$15:$A$17</f>
            </numRef>
          </cat>
          <val>
            <numRef>
              <f>'Resumo'!$B$15:$B$17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Prioridade</a:t>
            </a:r>
          </a:p>
        </rich>
      </tx>
    </title>
    <plotArea>
      <pieChart>
        <varyColors val="1"/>
        <ser>
          <idx val="0"/>
          <order val="0"/>
          <tx>
            <strRef>
              <f>'Resumo'!E14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'Resumo'!$D$15:$D$17</f>
            </numRef>
          </cat>
          <val>
            <numRef>
              <f>'Resumo'!$E$15:$E$17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Custo Estimado x Realizado por Teste</a:t>
            </a:r>
          </a:p>
        </rich>
      </tx>
    </title>
    <plotArea>
      <lineChart>
        <grouping val="standard"/>
        <ser>
          <idx val="0"/>
          <order val="0"/>
          <tx>
            <strRef>
              <f>'Resumo'!C20</f>
            </strRef>
          </tx>
          <spPr>
            <a:ln xmlns:a="http://schemas.openxmlformats.org/drawingml/2006/main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'Resumo'!$A$21:$A$30</f>
            </numRef>
          </cat>
          <val>
            <numRef>
              <f>'Resumo'!$C$21:$C$30</f>
            </numRef>
          </val>
        </ser>
        <ser>
          <idx val="1"/>
          <order val="1"/>
          <tx>
            <strRef>
              <f>'Resumo'!D20</f>
            </strRef>
          </tx>
          <spPr>
            <a:ln xmlns:a="http://schemas.openxmlformats.org/drawingml/2006/main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'Resumo'!$A$21:$A$30</f>
            </numRef>
          </cat>
          <val>
            <numRef>
              <f>'Resumo'!$D$21:$D$30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ID do Teste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18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34</row>
      <rowOff>0</rowOff>
    </from>
    <ext cx="720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18" customWidth="1" min="3" max="3"/>
    <col width="20" customWidth="1" min="4" max="4"/>
    <col width="16" customWidth="1" min="5" max="5"/>
    <col width="20" customWidth="1" min="6" max="6"/>
    <col width="32" customWidth="1" min="7" max="7"/>
    <col width="11" customWidth="1" min="8" max="8"/>
    <col width="14" customWidth="1" min="9" max="9"/>
    <col width="15" customWidth="1" min="10" max="10"/>
    <col width="18" customWidth="1" min="11" max="11"/>
    <col width="18" customWidth="1" min="12" max="12"/>
    <col width="15" customWidth="1" min="13" max="13"/>
    <col width="26" customWidth="1" min="14" max="14"/>
    <col width="10" customWidth="1" min="15" max="15"/>
    <col width="14" customWidth="1" min="16" max="16"/>
    <col width="14" customWidth="1" min="17" max="17"/>
  </cols>
  <sheetData>
    <row r="1" ht="28" customHeight="1">
      <c r="A1" s="1" t="inlineStr">
        <is>
          <t>CONTROLE DE TESTES OPERACIONAIS/COMERCIAIS - BASE DE DADOS</t>
        </is>
      </c>
    </row>
    <row r="2" ht="32" customHeight="1">
      <c r="A2" s="2" t="inlineStr">
        <is>
          <t>ID</t>
        </is>
      </c>
      <c r="B2" s="2" t="inlineStr">
        <is>
          <t>Data de Abertura</t>
        </is>
      </c>
      <c r="C2" s="2" t="inlineStr">
        <is>
          <t>Responsável</t>
        </is>
      </c>
      <c r="D2" s="2" t="inlineStr">
        <is>
          <t>Empresa/Cliente</t>
        </is>
      </c>
      <c r="E2" s="2" t="inlineStr">
        <is>
          <t>Cidade</t>
        </is>
      </c>
      <c r="F2" s="2" t="inlineStr">
        <is>
          <t>Tipo de Teste</t>
        </is>
      </c>
      <c r="G2" s="2" t="inlineStr">
        <is>
          <t>Descrição</t>
        </is>
      </c>
      <c r="H2" s="2" t="inlineStr">
        <is>
          <t>Prioridade</t>
        </is>
      </c>
      <c r="I2" s="2" t="inlineStr">
        <is>
          <t>Prazo</t>
        </is>
      </c>
      <c r="J2" s="2" t="inlineStr">
        <is>
          <t>Status</t>
        </is>
      </c>
      <c r="K2" s="2" t="inlineStr">
        <is>
          <t>Custo Estimado (R$)</t>
        </is>
      </c>
      <c r="L2" s="2" t="inlineStr">
        <is>
          <t>Custo Realizado (R$)</t>
        </is>
      </c>
      <c r="M2" s="2" t="inlineStr">
        <is>
          <t>Resultado</t>
        </is>
      </c>
      <c r="N2" s="2" t="inlineStr">
        <is>
          <t>Observações</t>
        </is>
      </c>
      <c r="O2" s="2" t="inlineStr">
        <is>
          <t>Atraso?</t>
        </is>
      </c>
      <c r="P2" s="2" t="inlineStr">
        <is>
          <t>Desvio (R$)</t>
        </is>
      </c>
      <c r="Q2" s="2" t="inlineStr">
        <is>
          <t>Resultado OK?</t>
        </is>
      </c>
    </row>
    <row r="3">
      <c r="A3" s="3" t="n">
        <v>1</v>
      </c>
      <c r="B3" s="4" t="inlineStr">
        <is>
          <t>05/01/2026</t>
        </is>
      </c>
      <c r="C3" s="5" t="inlineStr">
        <is>
          <t>João Silva</t>
        </is>
      </c>
      <c r="D3" s="5" t="inlineStr">
        <is>
          <t>TechCorp Ltda</t>
        </is>
      </c>
      <c r="E3" s="5" t="inlineStr">
        <is>
          <t>São Paulo</t>
        </is>
      </c>
      <c r="F3" s="5" t="inlineStr">
        <is>
          <t>Teste de Integração</t>
        </is>
      </c>
      <c r="G3" s="5" t="inlineStr">
        <is>
          <t>Integração entre módulos financeiros</t>
        </is>
      </c>
      <c r="H3" s="3" t="inlineStr">
        <is>
          <t>Alta</t>
        </is>
      </c>
      <c r="I3" s="4" t="inlineStr">
        <is>
          <t>20/01/2026</t>
        </is>
      </c>
      <c r="J3" s="3" t="inlineStr">
        <is>
          <t>Concluído</t>
        </is>
      </c>
      <c r="K3" s="6" t="n">
        <v>3500</v>
      </c>
      <c r="L3" s="6" t="n">
        <v>3200</v>
      </c>
      <c r="M3" s="5" t="inlineStr">
        <is>
          <t>Aprovado</t>
        </is>
      </c>
      <c r="N3" s="5" t="inlineStr">
        <is>
          <t>Sem pendências</t>
        </is>
      </c>
      <c r="O3" s="3">
        <f>IF(AND(J3&lt;&gt;"Concluído",I3&lt;TODAY()),"Sim","Não")</f>
        <v/>
      </c>
      <c r="P3" s="7">
        <f>L3-K3</f>
        <v/>
      </c>
      <c r="Q3" s="3">
        <f>IF(OR(M3="Aprovado",M3="Reprovado"),"Validado","Pendente")</f>
        <v/>
      </c>
    </row>
    <row r="4">
      <c r="A4" s="8" t="n">
        <v>2</v>
      </c>
      <c r="B4" s="9" t="inlineStr">
        <is>
          <t>12/01/2026</t>
        </is>
      </c>
      <c r="C4" s="10" t="inlineStr">
        <is>
          <t>Maria Oliveira</t>
        </is>
      </c>
      <c r="D4" s="10" t="inlineStr">
        <is>
          <t>Comercial Rio S.A.</t>
        </is>
      </c>
      <c r="E4" s="10" t="inlineStr">
        <is>
          <t>Rio de Janeiro</t>
        </is>
      </c>
      <c r="F4" s="10" t="inlineStr">
        <is>
          <t>Teste Funcional</t>
        </is>
      </c>
      <c r="G4" s="10" t="inlineStr">
        <is>
          <t>Validação de fluxo de pedidos</t>
        </is>
      </c>
      <c r="H4" s="8" t="inlineStr">
        <is>
          <t>Média</t>
        </is>
      </c>
      <c r="I4" s="9" t="inlineStr">
        <is>
          <t>26/01/2026</t>
        </is>
      </c>
      <c r="J4" s="8" t="inlineStr">
        <is>
          <t>Em andamento</t>
        </is>
      </c>
      <c r="K4" s="6" t="n">
        <v>2200</v>
      </c>
      <c r="L4" s="6" t="n">
        <v>1800</v>
      </c>
      <c r="M4" s="10" t="inlineStr">
        <is>
          <t>Com ressalvas</t>
        </is>
      </c>
      <c r="N4" s="10" t="inlineStr">
        <is>
          <t>Ajustes em andamento</t>
        </is>
      </c>
      <c r="O4" s="8">
        <f>IF(AND(J4&lt;&gt;"Concluído",I4&lt;TODAY()),"Sim","Não")</f>
        <v/>
      </c>
      <c r="P4" s="11">
        <f>L4-K4</f>
        <v/>
      </c>
      <c r="Q4" s="8">
        <f>IF(OR(M4="Aprovado",M4="Reprovado"),"Validado","Pendente")</f>
        <v/>
      </c>
    </row>
    <row r="5">
      <c r="A5" s="3" t="n">
        <v>3</v>
      </c>
      <c r="B5" s="4" t="inlineStr">
        <is>
          <t>18/01/2026</t>
        </is>
      </c>
      <c r="C5" s="5" t="inlineStr">
        <is>
          <t>Pedro Santos</t>
        </is>
      </c>
      <c r="D5" s="5" t="inlineStr">
        <is>
          <t>MineraBH</t>
        </is>
      </c>
      <c r="E5" s="5" t="inlineStr">
        <is>
          <t>Belo Horizonte</t>
        </is>
      </c>
      <c r="F5" s="5" t="inlineStr">
        <is>
          <t>Teste de Usabilidade</t>
        </is>
      </c>
      <c r="G5" s="5" t="inlineStr">
        <is>
          <t>Avaliação de interface do app</t>
        </is>
      </c>
      <c r="H5" s="3" t="inlineStr">
        <is>
          <t>Baixa</t>
        </is>
      </c>
      <c r="I5" s="4" t="inlineStr">
        <is>
          <t>01/02/2026</t>
        </is>
      </c>
      <c r="J5" s="3" t="inlineStr">
        <is>
          <t>Concluído</t>
        </is>
      </c>
      <c r="K5" s="6" t="n">
        <v>1500</v>
      </c>
      <c r="L5" s="6" t="n">
        <v>1450</v>
      </c>
      <c r="M5" s="5" t="inlineStr">
        <is>
          <t>Aprovado</t>
        </is>
      </c>
      <c r="N5" s="5" t="inlineStr">
        <is>
          <t>Feedback positivo</t>
        </is>
      </c>
      <c r="O5" s="3">
        <f>IF(AND(J5&lt;&gt;"Concluído",I5&lt;TODAY()),"Sim","Não")</f>
        <v/>
      </c>
      <c r="P5" s="7">
        <f>L5-K5</f>
        <v/>
      </c>
      <c r="Q5" s="3">
        <f>IF(OR(M5="Aprovado",M5="Reprovado"),"Validado","Pendente")</f>
        <v/>
      </c>
    </row>
    <row r="6">
      <c r="A6" s="8" t="n">
        <v>4</v>
      </c>
      <c r="B6" s="9" t="inlineStr">
        <is>
          <t>25/01/2026</t>
        </is>
      </c>
      <c r="C6" s="10" t="inlineStr">
        <is>
          <t>Ana Souza</t>
        </is>
      </c>
      <c r="D6" s="10" t="inlineStr">
        <is>
          <t>AgroCuritiba</t>
        </is>
      </c>
      <c r="E6" s="10" t="inlineStr">
        <is>
          <t>Curitiba</t>
        </is>
      </c>
      <c r="F6" s="10" t="inlineStr">
        <is>
          <t>Teste de Performance</t>
        </is>
      </c>
      <c r="G6" s="10" t="inlineStr">
        <is>
          <t>Carga simultânea de 500 usuários</t>
        </is>
      </c>
      <c r="H6" s="8" t="inlineStr">
        <is>
          <t>Alta</t>
        </is>
      </c>
      <c r="I6" s="9" t="inlineStr">
        <is>
          <t>10/02/2026</t>
        </is>
      </c>
      <c r="J6" s="8" t="inlineStr">
        <is>
          <t>Pendente</t>
        </is>
      </c>
      <c r="K6" s="6" t="n">
        <v>8500</v>
      </c>
      <c r="L6" s="6" t="n">
        <v>0</v>
      </c>
      <c r="M6" s="10" t="inlineStr"/>
      <c r="N6" s="10" t="inlineStr">
        <is>
          <t>Aguardando ambiente</t>
        </is>
      </c>
      <c r="O6" s="8">
        <f>IF(AND(J6&lt;&gt;"Concluído",I6&lt;TODAY()),"Sim","Não")</f>
        <v/>
      </c>
      <c r="P6" s="11">
        <f>L6-K6</f>
        <v/>
      </c>
      <c r="Q6" s="8">
        <f>IF(OR(M6="Aprovado",M6="Reprovado"),"Validado","Pendente")</f>
        <v/>
      </c>
    </row>
    <row r="7">
      <c r="A7" s="3" t="n">
        <v>5</v>
      </c>
      <c r="B7" s="4" t="inlineStr">
        <is>
          <t>02/02/2026</t>
        </is>
      </c>
      <c r="C7" s="5" t="inlineStr">
        <is>
          <t>Carlos Pereira</t>
        </is>
      </c>
      <c r="D7" s="5" t="inlineStr">
        <is>
          <t>Porto Log</t>
        </is>
      </c>
      <c r="E7" s="5" t="inlineStr">
        <is>
          <t>Porto Alegre</t>
        </is>
      </c>
      <c r="F7" s="5" t="inlineStr">
        <is>
          <t>Teste de Homologação</t>
        </is>
      </c>
      <c r="G7" s="5" t="inlineStr">
        <is>
          <t>Homologação com cliente final</t>
        </is>
      </c>
      <c r="H7" s="3" t="inlineStr">
        <is>
          <t>Alta</t>
        </is>
      </c>
      <c r="I7" s="4" t="inlineStr">
        <is>
          <t>20/02/2026</t>
        </is>
      </c>
      <c r="J7" s="3" t="inlineStr">
        <is>
          <t>Em andamento</t>
        </is>
      </c>
      <c r="K7" s="6" t="n">
        <v>5200</v>
      </c>
      <c r="L7" s="6" t="n">
        <v>4800</v>
      </c>
      <c r="M7" s="5" t="inlineStr">
        <is>
          <t>Com ressalvas</t>
        </is>
      </c>
      <c r="N7" s="5" t="inlineStr">
        <is>
          <t>Pequenos ajustes solicitados</t>
        </is>
      </c>
      <c r="O7" s="3">
        <f>IF(AND(J7&lt;&gt;"Concluído",I7&lt;TODAY()),"Sim","Não")</f>
        <v/>
      </c>
      <c r="P7" s="7">
        <f>L7-K7</f>
        <v/>
      </c>
      <c r="Q7" s="3">
        <f>IF(OR(M7="Aprovado",M7="Reprovado"),"Validado","Pendente")</f>
        <v/>
      </c>
    </row>
    <row r="8">
      <c r="A8" s="8" t="n">
        <v>6</v>
      </c>
      <c r="B8" s="9" t="inlineStr">
        <is>
          <t>10/02/2026</t>
        </is>
      </c>
      <c r="C8" s="10" t="inlineStr">
        <is>
          <t>Juliana Costa</t>
        </is>
      </c>
      <c r="D8" s="10" t="inlineStr">
        <is>
          <t>Bahia Sistemas</t>
        </is>
      </c>
      <c r="E8" s="10" t="inlineStr">
        <is>
          <t>Salvador</t>
        </is>
      </c>
      <c r="F8" s="10" t="inlineStr">
        <is>
          <t>Teste de Sistema</t>
        </is>
      </c>
      <c r="G8" s="10" t="inlineStr">
        <is>
          <t>Teste ponta a ponta do sistema ERP</t>
        </is>
      </c>
      <c r="H8" s="8" t="inlineStr">
        <is>
          <t>Média</t>
        </is>
      </c>
      <c r="I8" s="9" t="inlineStr">
        <is>
          <t>28/02/2026</t>
        </is>
      </c>
      <c r="J8" s="8" t="inlineStr">
        <is>
          <t>Concluído</t>
        </is>
      </c>
      <c r="K8" s="6" t="n">
        <v>6800</v>
      </c>
      <c r="L8" s="6" t="n">
        <v>6500</v>
      </c>
      <c r="M8" s="10" t="inlineStr">
        <is>
          <t>Aprovado</t>
        </is>
      </c>
      <c r="N8" s="10" t="inlineStr">
        <is>
          <t>Concluído sem falhas</t>
        </is>
      </c>
      <c r="O8" s="8">
        <f>IF(AND(J8&lt;&gt;"Concluído",I8&lt;TODAY()),"Sim","Não")</f>
        <v/>
      </c>
      <c r="P8" s="11">
        <f>L8-K8</f>
        <v/>
      </c>
      <c r="Q8" s="8">
        <f>IF(OR(M8="Aprovado",M8="Reprovado"),"Validado","Pendente")</f>
        <v/>
      </c>
    </row>
    <row r="9">
      <c r="A9" s="3" t="n">
        <v>7</v>
      </c>
      <c r="B9" s="4" t="inlineStr">
        <is>
          <t>15/02/2026</t>
        </is>
      </c>
      <c r="C9" s="5" t="inlineStr">
        <is>
          <t>Rafael Almeida</t>
        </is>
      </c>
      <c r="D9" s="5" t="inlineStr">
        <is>
          <t>Recife Tech</t>
        </is>
      </c>
      <c r="E9" s="5" t="inlineStr">
        <is>
          <t>Recife</t>
        </is>
      </c>
      <c r="F9" s="5" t="inlineStr">
        <is>
          <t>Teste de Regressão</t>
        </is>
      </c>
      <c r="G9" s="5" t="inlineStr">
        <is>
          <t>Regressão após atualização v2.3</t>
        </is>
      </c>
      <c r="H9" s="3" t="inlineStr">
        <is>
          <t>Média</t>
        </is>
      </c>
      <c r="I9" s="4" t="inlineStr">
        <is>
          <t>05/03/2026</t>
        </is>
      </c>
      <c r="J9" s="3" t="inlineStr">
        <is>
          <t>Em andamento</t>
        </is>
      </c>
      <c r="K9" s="6" t="n">
        <v>2900</v>
      </c>
      <c r="L9" s="6" t="n">
        <v>2100</v>
      </c>
      <c r="M9" s="5" t="inlineStr"/>
      <c r="N9" s="5" t="inlineStr">
        <is>
          <t>Em execução</t>
        </is>
      </c>
      <c r="O9" s="3">
        <f>IF(AND(J9&lt;&gt;"Concluído",I9&lt;TODAY()),"Sim","Não")</f>
        <v/>
      </c>
      <c r="P9" s="7">
        <f>L9-K9</f>
        <v/>
      </c>
      <c r="Q9" s="3">
        <f>IF(OR(M9="Aprovado",M9="Reprovado"),"Validado","Pendente")</f>
        <v/>
      </c>
    </row>
    <row r="10">
      <c r="A10" s="8" t="n">
        <v>8</v>
      </c>
      <c r="B10" s="9" t="inlineStr">
        <is>
          <t>22/02/2026</t>
        </is>
      </c>
      <c r="C10" s="10" t="inlineStr">
        <is>
          <t>Camila Ferreira</t>
        </is>
      </c>
      <c r="D10" s="10" t="inlineStr">
        <is>
          <t>Fortaleza Comercio</t>
        </is>
      </c>
      <c r="E10" s="10" t="inlineStr">
        <is>
          <t>Fortaleza</t>
        </is>
      </c>
      <c r="F10" s="10" t="inlineStr">
        <is>
          <t>Teste de Aceitação</t>
        </is>
      </c>
      <c r="G10" s="10" t="inlineStr">
        <is>
          <t>Aceitação do módulo de estoque</t>
        </is>
      </c>
      <c r="H10" s="8" t="inlineStr">
        <is>
          <t>Baixa</t>
        </is>
      </c>
      <c r="I10" s="9" t="inlineStr">
        <is>
          <t>12/03/2026</t>
        </is>
      </c>
      <c r="J10" s="8" t="inlineStr">
        <is>
          <t>Pendente</t>
        </is>
      </c>
      <c r="K10" s="6" t="n">
        <v>1800</v>
      </c>
      <c r="L10" s="6" t="n">
        <v>0</v>
      </c>
      <c r="M10" s="10" t="inlineStr"/>
      <c r="N10" s="10" t="inlineStr">
        <is>
          <t>Aguardando aprovação</t>
        </is>
      </c>
      <c r="O10" s="8">
        <f>IF(AND(J10&lt;&gt;"Concluído",I10&lt;TODAY()),"Sim","Não")</f>
        <v/>
      </c>
      <c r="P10" s="11">
        <f>L10-K10</f>
        <v/>
      </c>
      <c r="Q10" s="8">
        <f>IF(OR(M10="Aprovado",M10="Reprovado"),"Validado","Pendente")</f>
        <v/>
      </c>
    </row>
    <row r="11">
      <c r="A11" s="3" t="n">
        <v>9</v>
      </c>
      <c r="B11" s="4" t="inlineStr">
        <is>
          <t>01/03/2026</t>
        </is>
      </c>
      <c r="C11" s="5" t="inlineStr">
        <is>
          <t>Lucas Rodrigues</t>
        </is>
      </c>
      <c r="D11" s="5" t="inlineStr">
        <is>
          <t>Capital Sistemas</t>
        </is>
      </c>
      <c r="E11" s="5" t="inlineStr">
        <is>
          <t>Brasília</t>
        </is>
      </c>
      <c r="F11" s="5" t="inlineStr">
        <is>
          <t>Teste de Segurança</t>
        </is>
      </c>
      <c r="G11" s="5" t="inlineStr">
        <is>
          <t>Varredura de vulnerabilidades</t>
        </is>
      </c>
      <c r="H11" s="3" t="inlineStr">
        <is>
          <t>Alta</t>
        </is>
      </c>
      <c r="I11" s="4" t="inlineStr">
        <is>
          <t>15/03/2026</t>
        </is>
      </c>
      <c r="J11" s="3" t="inlineStr">
        <is>
          <t>Concluído</t>
        </is>
      </c>
      <c r="K11" s="6" t="n">
        <v>12500</v>
      </c>
      <c r="L11" s="6" t="n">
        <v>11800</v>
      </c>
      <c r="M11" s="5" t="inlineStr">
        <is>
          <t>Reprovado</t>
        </is>
      </c>
      <c r="N11" s="5" t="inlineStr">
        <is>
          <t>Vulnerabilidades encontradas</t>
        </is>
      </c>
      <c r="O11" s="3">
        <f>IF(AND(J11&lt;&gt;"Concluído",I11&lt;TODAY()),"Sim","Não")</f>
        <v/>
      </c>
      <c r="P11" s="7">
        <f>L11-K11</f>
        <v/>
      </c>
      <c r="Q11" s="3">
        <f>IF(OR(M11="Aprovado",M11="Reprovado"),"Validado","Pendente")</f>
        <v/>
      </c>
    </row>
    <row r="12">
      <c r="A12" s="8" t="n">
        <v>10</v>
      </c>
      <c r="B12" s="9" t="inlineStr">
        <is>
          <t>08/03/2026</t>
        </is>
      </c>
      <c r="C12" s="10" t="inlineStr">
        <is>
          <t>Fernanda Lima</t>
        </is>
      </c>
      <c r="D12" s="10" t="inlineStr">
        <is>
          <t>Campinas Digital</t>
        </is>
      </c>
      <c r="E12" s="10" t="inlineStr">
        <is>
          <t>Campinas</t>
        </is>
      </c>
      <c r="F12" s="10" t="inlineStr">
        <is>
          <t>Teste Piloto</t>
        </is>
      </c>
      <c r="G12" s="10" t="inlineStr">
        <is>
          <t>Piloto com grupo restrito de usuários</t>
        </is>
      </c>
      <c r="H12" s="8" t="inlineStr">
        <is>
          <t>Média</t>
        </is>
      </c>
      <c r="I12" s="9" t="inlineStr">
        <is>
          <t>25/03/2026</t>
        </is>
      </c>
      <c r="J12" s="8" t="inlineStr">
        <is>
          <t>Em andamento</t>
        </is>
      </c>
      <c r="K12" s="6" t="n">
        <v>850</v>
      </c>
      <c r="L12" s="6" t="n">
        <v>600</v>
      </c>
      <c r="M12" s="10" t="inlineStr"/>
      <c r="N12" s="10" t="inlineStr">
        <is>
          <t>Piloto em curso</t>
        </is>
      </c>
      <c r="O12" s="8">
        <f>IF(AND(J12&lt;&gt;"Concluído",I12&lt;TODAY()),"Sim","Não")</f>
        <v/>
      </c>
      <c r="P12" s="11">
        <f>L12-K12</f>
        <v/>
      </c>
      <c r="Q12" s="8">
        <f>IF(OR(M12="Aprovado",M12="Reprovado"),"Validado","Pendente")</f>
        <v/>
      </c>
    </row>
    <row r="13">
      <c r="J13" s="12" t="inlineStr">
        <is>
          <t>TOTAIS</t>
        </is>
      </c>
      <c r="K13" s="13">
        <f>SUM(K3:K12)</f>
        <v/>
      </c>
      <c r="L13" s="13">
        <f>SUM(L3:L12)</f>
        <v/>
      </c>
      <c r="P13" s="13">
        <f>SUM(P3:P12)</f>
        <v/>
      </c>
    </row>
  </sheetData>
  <mergeCells count="1">
    <mergeCell ref="A1:Q1"/>
  </mergeCells>
  <conditionalFormatting sqref="J3:J12">
    <cfRule type="expression" priority="1" dxfId="0" stopIfTrue="1">
      <formula>J3="Concluído"</formula>
    </cfRule>
    <cfRule type="expression" priority="2" dxfId="1" stopIfTrue="1">
      <formula>J3="Pendente"</formula>
    </cfRule>
  </conditionalFormatting>
  <conditionalFormatting sqref="O3:O12">
    <cfRule type="expression" priority="3" dxfId="2" stopIfTrue="1">
      <formula>O3="Sim"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 ht="28" customHeight="1">
      <c r="A1" s="1" t="inlineStr">
        <is>
          <t>PAINEL RESUMO - CONTROLE DE TESTES</t>
        </is>
      </c>
    </row>
    <row r="2"/>
    <row r="3" ht="20" customHeight="1">
      <c r="A3" s="14" t="inlineStr">
        <is>
          <t>Total de Testes</t>
        </is>
      </c>
      <c r="B3" s="15">
        <f>COUNTA(Base_Testes!A:A)-2</f>
        <v/>
      </c>
    </row>
    <row r="4" ht="20" customHeight="1">
      <c r="A4" s="14" t="inlineStr">
        <is>
          <t>Testes Concluídos</t>
        </is>
      </c>
      <c r="B4" s="15">
        <f>COUNTIF(Base_Testes!J:J,"Concluído")</f>
        <v/>
      </c>
    </row>
    <row r="5" ht="20" customHeight="1">
      <c r="A5" s="14" t="inlineStr">
        <is>
          <t>Testes em Andamento</t>
        </is>
      </c>
      <c r="B5" s="15">
        <f>COUNTIF(Base_Testes!J:J,"Em andamento")</f>
        <v/>
      </c>
    </row>
    <row r="6" ht="20" customHeight="1">
      <c r="A6" s="14" t="inlineStr">
        <is>
          <t>Testes com Atraso</t>
        </is>
      </c>
      <c r="B6" s="15">
        <f>COUNTIFS(Base_Testes!J:J,"&lt;&gt;Concluído",Base_Testes!I:I,"&lt;"&amp;TODAY())</f>
        <v/>
      </c>
    </row>
    <row r="7" ht="20" customHeight="1">
      <c r="A7" s="14" t="inlineStr">
        <is>
          <t>Custo Estimado Total (R$)</t>
        </is>
      </c>
      <c r="B7" s="16">
        <f>SUM(Base_Testes!K:K)</f>
        <v/>
      </c>
    </row>
    <row r="8" ht="20" customHeight="1">
      <c r="A8" s="14" t="inlineStr">
        <is>
          <t>Custo Realizado Total (R$)</t>
        </is>
      </c>
      <c r="B8" s="16">
        <f>SUM(Base_Testes!L:L)</f>
        <v/>
      </c>
    </row>
    <row r="9" ht="20" customHeight="1">
      <c r="A9" s="14" t="inlineStr">
        <is>
          <t>Desvio de Custo (R$)</t>
        </is>
      </c>
      <c r="B9" s="16">
        <f>SUM(Base_Testes!L:L)-SUM(Base_Testes!K:K)</f>
        <v/>
      </c>
    </row>
    <row r="10" ht="20" customHeight="1">
      <c r="A10" s="14" t="inlineStr">
        <is>
          <t>% de Conclusão</t>
        </is>
      </c>
      <c r="B10" s="17">
        <f>IFERROR(COUNTIF(Base_Testes!J:J,"Concluído")/(COUNTA(Base_Testes!A:A)-2),0)</f>
        <v/>
      </c>
    </row>
    <row r="11"/>
    <row r="12"/>
    <row r="13"/>
    <row r="14">
      <c r="A14" s="18" t="inlineStr">
        <is>
          <t>Status</t>
        </is>
      </c>
      <c r="B14" s="18" t="inlineStr">
        <is>
          <t>Quantidade</t>
        </is>
      </c>
      <c r="D14" s="18" t="inlineStr">
        <is>
          <t>Prioridade</t>
        </is>
      </c>
      <c r="E14" s="18" t="inlineStr">
        <is>
          <t>Quantidade</t>
        </is>
      </c>
    </row>
    <row r="15">
      <c r="A15" s="19" t="inlineStr">
        <is>
          <t>Concluído</t>
        </is>
      </c>
      <c r="B15" s="20">
        <f>COUNTIF(Base_Testes!J:J,"Concluído")</f>
        <v/>
      </c>
      <c r="D15" s="19" t="inlineStr">
        <is>
          <t>Alta</t>
        </is>
      </c>
      <c r="E15" s="20">
        <f>COUNTIF(Base_Testes!H:H,"Alta")</f>
        <v/>
      </c>
    </row>
    <row r="16">
      <c r="A16" s="21" t="inlineStr">
        <is>
          <t>Em andamento</t>
        </is>
      </c>
      <c r="B16" s="22">
        <f>COUNTIF(Base_Testes!J:J,"Em andamento")</f>
        <v/>
      </c>
      <c r="D16" s="21" t="inlineStr">
        <is>
          <t>Média</t>
        </is>
      </c>
      <c r="E16" s="22">
        <f>COUNTIF(Base_Testes!H:H,"Média")</f>
        <v/>
      </c>
    </row>
    <row r="17">
      <c r="A17" s="19" t="inlineStr">
        <is>
          <t>Pendente</t>
        </is>
      </c>
      <c r="B17" s="20">
        <f>COUNTIF(Base_Testes!J:J,"Pendente")</f>
        <v/>
      </c>
      <c r="D17" s="19" t="inlineStr">
        <is>
          <t>Baixa</t>
        </is>
      </c>
      <c r="E17" s="20">
        <f>COUNTIF(Base_Testes!H:H,"Baixa")</f>
        <v/>
      </c>
    </row>
    <row r="18"/>
    <row r="19"/>
    <row r="20">
      <c r="A20" s="2" t="inlineStr">
        <is>
          <t>ID</t>
        </is>
      </c>
      <c r="B20" s="2" t="inlineStr">
        <is>
          <t>Data Abertura</t>
        </is>
      </c>
      <c r="C20" s="2" t="inlineStr">
        <is>
          <t>Custo Estimado</t>
        </is>
      </c>
      <c r="D20" s="2" t="inlineStr">
        <is>
          <t>Custo Realizado</t>
        </is>
      </c>
    </row>
    <row r="21">
      <c r="A21" s="20">
        <f>Base_Testes!A3</f>
        <v/>
      </c>
      <c r="B21" s="23">
        <f>Base_Testes!B3</f>
        <v/>
      </c>
      <c r="C21" s="24">
        <f>Base_Testes!K3</f>
        <v/>
      </c>
      <c r="D21" s="24">
        <f>Base_Testes!L3</f>
        <v/>
      </c>
    </row>
    <row r="22">
      <c r="A22" s="22">
        <f>Base_Testes!A4</f>
        <v/>
      </c>
      <c r="B22" s="25">
        <f>Base_Testes!B4</f>
        <v/>
      </c>
      <c r="C22" s="26">
        <f>Base_Testes!K4</f>
        <v/>
      </c>
      <c r="D22" s="26">
        <f>Base_Testes!L4</f>
        <v/>
      </c>
    </row>
    <row r="23">
      <c r="A23" s="20">
        <f>Base_Testes!A5</f>
        <v/>
      </c>
      <c r="B23" s="23">
        <f>Base_Testes!B5</f>
        <v/>
      </c>
      <c r="C23" s="24">
        <f>Base_Testes!K5</f>
        <v/>
      </c>
      <c r="D23" s="24">
        <f>Base_Testes!L5</f>
        <v/>
      </c>
    </row>
    <row r="24">
      <c r="A24" s="22">
        <f>Base_Testes!A6</f>
        <v/>
      </c>
      <c r="B24" s="25">
        <f>Base_Testes!B6</f>
        <v/>
      </c>
      <c r="C24" s="26">
        <f>Base_Testes!K6</f>
        <v/>
      </c>
      <c r="D24" s="26">
        <f>Base_Testes!L6</f>
        <v/>
      </c>
    </row>
    <row r="25">
      <c r="A25" s="20">
        <f>Base_Testes!A7</f>
        <v/>
      </c>
      <c r="B25" s="23">
        <f>Base_Testes!B7</f>
        <v/>
      </c>
      <c r="C25" s="24">
        <f>Base_Testes!K7</f>
        <v/>
      </c>
      <c r="D25" s="24">
        <f>Base_Testes!L7</f>
        <v/>
      </c>
    </row>
    <row r="26">
      <c r="A26" s="22">
        <f>Base_Testes!A8</f>
        <v/>
      </c>
      <c r="B26" s="25">
        <f>Base_Testes!B8</f>
        <v/>
      </c>
      <c r="C26" s="26">
        <f>Base_Testes!K8</f>
        <v/>
      </c>
      <c r="D26" s="26">
        <f>Base_Testes!L8</f>
        <v/>
      </c>
    </row>
    <row r="27">
      <c r="A27" s="20">
        <f>Base_Testes!A9</f>
        <v/>
      </c>
      <c r="B27" s="23">
        <f>Base_Testes!B9</f>
        <v/>
      </c>
      <c r="C27" s="24">
        <f>Base_Testes!K9</f>
        <v/>
      </c>
      <c r="D27" s="24">
        <f>Base_Testes!L9</f>
        <v/>
      </c>
    </row>
    <row r="28">
      <c r="A28" s="22">
        <f>Base_Testes!A10</f>
        <v/>
      </c>
      <c r="B28" s="25">
        <f>Base_Testes!B10</f>
        <v/>
      </c>
      <c r="C28" s="26">
        <f>Base_Testes!K10</f>
        <v/>
      </c>
      <c r="D28" s="26">
        <f>Base_Testes!L10</f>
        <v/>
      </c>
    </row>
    <row r="29">
      <c r="A29" s="20">
        <f>Base_Testes!A11</f>
        <v/>
      </c>
      <c r="B29" s="23">
        <f>Base_Testes!B11</f>
        <v/>
      </c>
      <c r="C29" s="24">
        <f>Base_Testes!K11</f>
        <v/>
      </c>
      <c r="D29" s="24">
        <f>Base_Testes!L11</f>
        <v/>
      </c>
    </row>
    <row r="30">
      <c r="A30" s="22">
        <f>Base_Testes!A12</f>
        <v/>
      </c>
      <c r="B30" s="25">
        <f>Base_Testes!B12</f>
        <v/>
      </c>
      <c r="C30" s="26">
        <f>Base_Testes!K12</f>
        <v/>
      </c>
      <c r="D30" s="26">
        <f>Base_Testes!L12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</cols>
  <sheetData>
    <row r="1" ht="28" customHeight="1">
      <c r="A1" s="1" t="inlineStr">
        <is>
          <t>INSTRUÇÕES DE USO - CONTROLE DE TESTES</t>
        </is>
      </c>
    </row>
    <row r="2"/>
    <row r="3">
      <c r="A3" s="18" t="inlineStr">
        <is>
          <t>Tópico</t>
        </is>
      </c>
      <c r="B3" s="18" t="inlineStr">
        <is>
          <t>Explicação</t>
        </is>
      </c>
      <c r="C3" s="27" t="n"/>
      <c r="D3" s="28" t="n"/>
    </row>
    <row r="4" ht="34" customHeight="1">
      <c r="A4" s="29" t="inlineStr">
        <is>
          <t>Aba Base_Testes</t>
        </is>
      </c>
      <c r="B4" s="5" t="inlineStr">
        <is>
          <t>Contém o registro detalhado de cada teste: ID, datas, responsável, empresa, cidade, tipo, descrição, prioridade, prazo, status, custos, resultado e observações.</t>
        </is>
      </c>
      <c r="C4" s="27" t="n"/>
      <c r="D4" s="28" t="n"/>
    </row>
    <row r="5" ht="34" customHeight="1">
      <c r="A5" s="30" t="inlineStr">
        <is>
          <t>Colunas calculadas</t>
        </is>
      </c>
      <c r="B5" s="10" t="inlineStr">
        <is>
          <t>Atraso? indica se o teste está atrasado (data do prazo menor que hoje e status diferente de Concluído). Desvio (R$) mostra a diferença entre custo realizado e estimado. Resultado OK? indica se o resultado já foi validado.</t>
        </is>
      </c>
      <c r="C5" s="27" t="n"/>
      <c r="D5" s="28" t="n"/>
    </row>
    <row r="6" ht="34" customHeight="1">
      <c r="A6" s="29" t="inlineStr">
        <is>
          <t>Aba Resumo</t>
        </is>
      </c>
      <c r="B6" s="5" t="inlineStr">
        <is>
          <t>Apresenta os KPIs principais (total de testes, concluídos, em andamento, com atraso, custos e percentual de conclusão), além de gráficos de status, prioridade e evolução de custos.</t>
        </is>
      </c>
      <c r="C6" s="27" t="n"/>
      <c r="D6" s="28" t="n"/>
    </row>
    <row r="7" ht="34" customHeight="1">
      <c r="A7" s="30" t="inlineStr">
        <is>
          <t>Campos de entrada</t>
        </is>
      </c>
      <c r="B7" s="10" t="inlineStr">
        <is>
          <t>Células com fundo amarelo claro (#FFFBEB) na aba Base_Testes representam valores editáveis, como custo estimado e custo realizado.</t>
        </is>
      </c>
      <c r="C7" s="27" t="n"/>
      <c r="D7" s="28" t="n"/>
    </row>
    <row r="8" ht="34" customHeight="1">
      <c r="A8" s="29" t="inlineStr">
        <is>
          <t>Legenda de cores - Status</t>
        </is>
      </c>
      <c r="B8" s="5" t="inlineStr">
        <is>
          <t>Verde claro: Concluído. Amarelo claro: Pendente. Vermelho claro: teste com atraso identificado na coluna Atraso?.</t>
        </is>
      </c>
      <c r="C8" s="27" t="n"/>
      <c r="D8" s="28" t="n"/>
    </row>
    <row r="9" ht="34" customHeight="1">
      <c r="A9" s="30" t="inlineStr">
        <is>
          <t>Prioridades</t>
        </is>
      </c>
      <c r="B9" s="10" t="inlineStr">
        <is>
          <t>Alta, Média e Baixa - utilizadas para classificar a urgência de cada teste e alimentar o gráfico de pizza na aba Resumo.</t>
        </is>
      </c>
      <c r="C9" s="27" t="n"/>
      <c r="D9" s="28" t="n"/>
    </row>
    <row r="10" ht="34" customHeight="1">
      <c r="A10" s="29" t="inlineStr">
        <is>
          <t>Status possíveis</t>
        </is>
      </c>
      <c r="B10" s="5" t="inlineStr">
        <is>
          <t>Concluído, Em andamento e Pendente - utilizados nas fórmulas de contagem e no gráfico de colunas.</t>
        </is>
      </c>
      <c r="C10" s="27" t="n"/>
      <c r="D10" s="28" t="n"/>
    </row>
    <row r="11" ht="34" customHeight="1">
      <c r="A11" s="30" t="inlineStr">
        <is>
          <t>Resultados possíveis</t>
        </is>
      </c>
      <c r="B11" s="10" t="inlineStr">
        <is>
          <t>Aprovado, Reprovado e Com ressalvas - preenchidos ao final da execução do teste.</t>
        </is>
      </c>
      <c r="C11" s="27" t="n"/>
      <c r="D11" s="28" t="n"/>
    </row>
    <row r="12" ht="34" customHeight="1">
      <c r="A12" s="29" t="inlineStr">
        <is>
          <t>Atualização de dados</t>
        </is>
      </c>
      <c r="B12" s="5" t="inlineStr">
        <is>
          <t>Ao adicionar novas linhas na aba Base_Testes, copie as fórmulas das colunas Atraso?, Desvio (R$) e Resultado OK? para as novas linhas.</t>
        </is>
      </c>
      <c r="C12" s="27" t="n"/>
      <c r="D12" s="28" t="n"/>
    </row>
    <row r="13" ht="34" customHeight="1">
      <c r="A13" s="30" t="inlineStr">
        <is>
          <t>Boas práticas</t>
        </is>
      </c>
      <c r="B13" s="10" t="inlineStr">
        <is>
          <t>Mantenha o formato de datas DD/MM/AAAA e utilize sempre os valores padronizados de Status, Prioridade e Resultado para não comprometer as fórmulas de contagem.</t>
        </is>
      </c>
      <c r="C13" s="27" t="n"/>
      <c r="D13" s="28" t="n"/>
    </row>
  </sheetData>
  <mergeCells count="12">
    <mergeCell ref="A1:D1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2026-07-13T15:51:59Z</dcterms:created>
  <dcterms:modified xmlns:dcterms="http://purl.org/dc/terms/" xmlns:xsi="http://www.w3.org/2001/XMLSchema-instance" xsi:type="dcterms:W3CDTF">2026-07-13T15:51:59Z</dcterms:modified>
</cp:coreProperties>
</file>