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orrência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Cadastros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'Ocorrências'!$A$1:$AA$101</definedName>
    <definedName name="_xlnm.Print_Area" localSheetId="0">'Ocorrências'!$A$1:$AA$12</definedName>
    <definedName name="_xlnm.Print_Area" localSheetId="1">'Dashboard'!$A$1:$O$51</definedName>
    <definedName name="_xlnm.Print_Area" localSheetId="2">'Cadastros'!$A$1:$F$21</definedName>
    <definedName name="_xlnm.Print_Area" localSheetId="3">'Instruções'!$A$1:$B$11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hh:mm"/>
    <numFmt numFmtId="166" formatCode="dd/mm/yyyy hh:mm"/>
    <numFmt numFmtId="167" formatCode="&quot;R$&quot; #.##0,00"/>
    <numFmt numFmtId="168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0F766E"/>
      <sz val="14"/>
    </font>
    <font>
      <name val="Calibri"/>
      <b val="1"/>
      <color rgb="00FFFFFF"/>
      <sz val="10"/>
    </font>
    <font>
      <name val="Calibri"/>
      <b val="1"/>
      <color rgb="000F766E"/>
      <sz val="10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E6FFFB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6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left" vertical="center" wrapText="1"/>
    </xf>
    <xf numFmtId="2" fontId="2" fillId="5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center" vertical="center" wrapText="1"/>
    </xf>
    <xf numFmtId="167" fontId="2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8" fontId="4" fillId="5" borderId="1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2" fontId="4" fillId="5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8" fontId="2" fillId="3" borderId="1" applyAlignment="1" pivotButton="0" quotePrefix="0" xfId="0">
      <alignment horizontal="center" vertical="center" wrapText="1"/>
    </xf>
    <xf numFmtId="167" fontId="2" fillId="3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 wrapText="1"/>
    </xf>
    <xf numFmtId="168" fontId="2" fillId="6" borderId="1" applyAlignment="1" pivotButton="0" quotePrefix="0" xfId="0">
      <alignment horizontal="center" vertical="center" wrapText="1"/>
    </xf>
    <xf numFmtId="167" fontId="2" fillId="6" borderId="1" applyAlignment="1" pivotButton="0" quotePrefix="0" xfId="0">
      <alignment horizontal="center" vertical="center" wrapText="1"/>
    </xf>
    <xf numFmtId="2" fontId="2" fillId="4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0" fontId="0" fillId="7" borderId="1" pivotButton="0" quotePrefix="0" xfId="0"/>
    <xf numFmtId="0" fontId="6" fillId="3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center" vertical="center" wrapText="1"/>
    </xf>
    <xf numFmtId="167" fontId="2" fillId="4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8" fontId="4" fillId="5" borderId="1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168" fontId="2" fillId="3" borderId="1" applyAlignment="1" pivotButton="0" quotePrefix="0" xfId="0">
      <alignment horizontal="center" vertical="center" wrapText="1"/>
    </xf>
    <xf numFmtId="167" fontId="2" fillId="3" borderId="1" applyAlignment="1" pivotButton="0" quotePrefix="0" xfId="0">
      <alignment horizontal="center" vertical="center" wrapText="1"/>
    </xf>
    <xf numFmtId="168" fontId="2" fillId="6" borderId="1" applyAlignment="1" pivotButton="0" quotePrefix="0" xfId="0">
      <alignment horizontal="center" vertical="center" wrapText="1"/>
    </xf>
    <xf numFmtId="167" fontId="2" fillId="6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 wrapText="1" shrinkToFit="1"/>
    </xf>
    <xf numFmtId="0" fontId="3" fillId="2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0" fontId="4" fillId="5" borderId="1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2" fontId="4" fillId="5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0" fontId="2" fillId="3" borderId="1" applyAlignment="1" pivotButton="0" quotePrefix="0" xfId="0">
      <alignment horizontal="center" vertical="center" wrapText="1"/>
    </xf>
    <xf numFmtId="167" fontId="2" fillId="3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 wrapText="1"/>
    </xf>
    <xf numFmtId="10" fontId="2" fillId="6" borderId="1" applyAlignment="1" pivotButton="0" quotePrefix="0" xfId="0">
      <alignment horizontal="center" vertical="center" wrapText="1"/>
    </xf>
    <xf numFmtId="167" fontId="2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 shrinkToFit="1"/>
    </xf>
    <xf numFmtId="0" fontId="0" fillId="0" borderId="0" applyAlignment="1" pivotButton="0" quotePrefix="0" xfId="0">
      <alignment horizontal="center" vertical="center" wrapText="1" shrinkToFit="1"/>
    </xf>
    <xf numFmtId="0" fontId="3" fillId="2" borderId="1" applyAlignment="1" pivotButton="0" quotePrefix="0" xfId="0">
      <alignment horizontal="center" vertical="center" wrapText="1" shrinkToFit="1"/>
    </xf>
    <xf numFmtId="0" fontId="0" fillId="0" borderId="4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8102E"/>
        </patternFill>
      </fill>
    </dxf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das ocorrências por status</a:t>
            </a:r>
          </a:p>
        </rich>
      </tx>
    </title>
    <plotArea>
      <pieChart>
        <varyColors val="1"/>
        <ser>
          <idx val="0"/>
          <order val="0"/>
          <tx>
            <strRef>
              <f>'Dashboard'!B10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'Dashboard'!$A$11:$A$14</f>
            </numRef>
          </cat>
          <val>
            <numRef>
              <f>'Dashboard'!$B$11:$B$14</f>
            </numRef>
          </val>
        </ser>
        <dLbls>
          <showPercent val="1"/>
        </dLbls>
        <firstSliceAng val="0"/>
      </pieChart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Ocorrências por fabricante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'Dashboard'!F10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'Dashboard'!$E$11:$E$14</f>
            </numRef>
          </cat>
          <val>
            <numRef>
              <f>'Dashboard'!$F$11:$F$14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Fabricante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 real total por cidade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'Dashboard'!J10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solidFill>
                <a:srgbClr val="22C55E"/>
              </a:solidFill>
              <a:prstDash val="solid"/>
            </a:ln>
          </spPr>
          <cat>
            <numRef>
              <f>'Dashboard'!$I$11:$I$19</f>
            </numRef>
          </cat>
          <val>
            <numRef>
              <f>'Dashboard'!$J$11:$J$19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Custo real (R$)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16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16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32</row>
      <rowOff>0</rowOff>
    </from>
    <ext cx="68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F766E"/>
    <outlinePr summaryBelow="1" summaryRight="1"/>
    <pageSetUpPr fitToPage="1"/>
  </sheetPr>
  <dimension ref="A1:AA101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3.14" customWidth="1" min="3" max="3"/>
    <col width="30" customWidth="1" min="4" max="4"/>
    <col width="18" customWidth="1" min="5" max="5"/>
    <col width="20" customWidth="1" min="6" max="6"/>
    <col width="19" customWidth="1" min="7" max="7"/>
    <col width="20" customWidth="1" min="8" max="8"/>
    <col width="43" customWidth="1" min="9" max="9"/>
    <col width="17.82" customWidth="1" min="10" max="10"/>
    <col width="15" customWidth="1" min="11" max="11"/>
    <col width="16" customWidth="1" min="12" max="12"/>
    <col width="22" customWidth="1" min="13" max="13"/>
    <col width="19.38" customWidth="1" min="14" max="14"/>
    <col width="34" customWidth="1" min="15" max="15"/>
    <col width="30" customWidth="1" min="16" max="16"/>
    <col width="22" customWidth="1" min="17" max="17"/>
    <col width="25" customWidth="1" min="18" max="18"/>
    <col width="20" customWidth="1" min="19" max="19"/>
    <col width="21" customWidth="1" min="20" max="20"/>
    <col width="19" customWidth="1" min="21" max="21"/>
    <col width="17" customWidth="1" min="22" max="22"/>
    <col width="16" customWidth="1" min="23" max="23"/>
    <col width="16" customWidth="1" min="24" max="24"/>
    <col width="25" customWidth="1" min="25" max="25"/>
    <col width="36" customWidth="1" min="26" max="26"/>
    <col width="17" customWidth="1" min="27" max="27"/>
  </cols>
  <sheetData>
    <row r="1" ht="34" customHeight="1">
      <c r="A1" s="44" t="inlineStr">
        <is>
          <t>ID Ocorrência</t>
        </is>
      </c>
      <c r="B1" s="44" t="inlineStr">
        <is>
          <t>Data Abertura</t>
        </is>
      </c>
      <c r="C1" s="44" t="inlineStr">
        <is>
          <t>Hora Abertura</t>
        </is>
      </c>
      <c r="D1" s="44" t="inlineStr">
        <is>
          <t>Condomínio / Cliente</t>
        </is>
      </c>
      <c r="E1" s="44" t="inlineStr">
        <is>
          <t>Cidade</t>
        </is>
      </c>
      <c r="F1" s="44" t="inlineStr">
        <is>
          <t>CNPJ</t>
        </is>
      </c>
      <c r="G1" s="44" t="inlineStr">
        <is>
          <t>Elevador</t>
        </is>
      </c>
      <c r="H1" s="44" t="inlineStr">
        <is>
          <t>Fabricante</t>
        </is>
      </c>
      <c r="I1" s="44" t="inlineStr">
        <is>
          <t>Sintoma Relatado</t>
        </is>
      </c>
      <c r="J1" s="44" t="inlineStr">
        <is>
          <t>Andar da Ocorrência</t>
        </is>
      </c>
      <c r="K1" s="44" t="inlineStr">
        <is>
          <t>Pessoas Retidas</t>
        </is>
      </c>
      <c r="L1" s="44" t="inlineStr">
        <is>
          <t>Classificação</t>
        </is>
      </c>
      <c r="M1" s="44" t="inlineStr">
        <is>
          <t>Data/Hora Atendimento</t>
        </is>
      </c>
      <c r="N1" s="44" t="inlineStr">
        <is>
          <t>Tempo de Resposta (h)</t>
        </is>
      </c>
      <c r="O1" s="44" t="inlineStr">
        <is>
          <t>Diagnóstico Técnico</t>
        </is>
      </c>
      <c r="P1" s="44" t="inlineStr">
        <is>
          <t>Peça / Serviço Necessário</t>
        </is>
      </c>
      <c r="Q1" s="44" t="inlineStr">
        <is>
          <t>Técnico Responsável</t>
        </is>
      </c>
      <c r="R1" s="44" t="inlineStr">
        <is>
          <t>Empresa Manutenção</t>
        </is>
      </c>
      <c r="S1" s="44" t="inlineStr">
        <is>
          <t>Status</t>
        </is>
      </c>
      <c r="T1" s="44" t="inlineStr">
        <is>
          <t>Data Conclusão</t>
        </is>
      </c>
      <c r="U1" s="44" t="inlineStr">
        <is>
          <t>Tempo de Solução (h)</t>
        </is>
      </c>
      <c r="V1" s="44" t="inlineStr">
        <is>
          <t>Custo Estimado</t>
        </is>
      </c>
      <c r="W1" s="44" t="inlineStr">
        <is>
          <t>Custo Real</t>
        </is>
      </c>
      <c r="X1" s="44" t="inlineStr">
        <is>
          <t>SLA Atendido?</t>
        </is>
      </c>
      <c r="Y1" s="44" t="inlineStr">
        <is>
          <t>Alerta de Recorrência</t>
        </is>
      </c>
      <c r="Z1" s="44" t="inlineStr">
        <is>
          <t>Observações</t>
        </is>
      </c>
      <c r="AA1" s="44" t="inlineStr">
        <is>
          <t>SLA Máximo (h)</t>
        </is>
      </c>
    </row>
    <row r="2">
      <c r="A2" s="2" t="inlineStr">
        <is>
          <t>OCO-2026-001</t>
        </is>
      </c>
      <c r="B2" s="31" t="n">
        <v>46037</v>
      </c>
      <c r="C2" s="32" t="n">
        <v>0.375</v>
      </c>
      <c r="D2" s="5" t="inlineStr">
        <is>
          <t>Condomínio Jardim Paulista</t>
        </is>
      </c>
      <c r="E2" s="2" t="inlineStr">
        <is>
          <t>São Paulo</t>
        </is>
      </c>
      <c r="F2" s="2" t="inlineStr">
        <is>
          <t>12.345.678/0001-90</t>
        </is>
      </c>
      <c r="G2" s="2" t="inlineStr">
        <is>
          <t>Social 1</t>
        </is>
      </c>
      <c r="H2" s="2" t="inlineStr">
        <is>
          <t>Otis</t>
        </is>
      </c>
      <c r="I2" s="5" t="inlineStr">
        <is>
          <t>Travado no 8º andar e não desce</t>
        </is>
      </c>
      <c r="J2" s="2" t="n">
        <v>8</v>
      </c>
      <c r="K2" s="2" t="n">
        <v>2</v>
      </c>
      <c r="L2" s="2" t="inlineStr">
        <is>
          <t>Crítica</t>
        </is>
      </c>
      <c r="M2" s="33" t="n">
        <v>46037.40625</v>
      </c>
      <c r="N2" s="7">
        <f>IF($A2="","",IF($M2="","",IFERROR(($M2-($B2+$C2))*24,0)))</f>
        <v/>
      </c>
      <c r="O2" s="5" t="inlineStr">
        <is>
          <t>Falha no sensor de nivelamento</t>
        </is>
      </c>
      <c r="P2" s="5" t="inlineStr">
        <is>
          <t>Ajuste e teste do sensor</t>
        </is>
      </c>
      <c r="Q2" s="2" t="inlineStr">
        <is>
          <t>João Silva</t>
        </is>
      </c>
      <c r="R2" s="2" t="inlineStr">
        <is>
          <t>Elevatec Serviços</t>
        </is>
      </c>
      <c r="S2" s="2" t="inlineStr">
        <is>
          <t>Concluída</t>
        </is>
      </c>
      <c r="T2" s="34" t="n">
        <v>46037.60416666666</v>
      </c>
      <c r="U2" s="7">
        <f>IF($A2="","",IF($T2="","",IFERROR(($T2-($B2+$C2))*24,"")))</f>
        <v/>
      </c>
      <c r="V2" s="35" t="n">
        <v>1250</v>
      </c>
      <c r="W2" s="35" t="n">
        <v>1180</v>
      </c>
      <c r="X2" s="10">
        <f>IF($A2="","",IF($M2="","",IF($N2&lt;=$AA2,"Sim","Não")))</f>
        <v/>
      </c>
      <c r="Y2" s="10">
        <f>IF($A2="","",IF(COUNTIF($G$2:$G$101,$G2)&gt;=3,"Verificar recorrência",""))</f>
        <v/>
      </c>
      <c r="Z2" s="5" t="inlineStr">
        <is>
          <t>Passageiros liberados com apoio da portaria.</t>
        </is>
      </c>
      <c r="AA2" s="7">
        <f>IF($A2="","",IFERROR(VLOOKUP($L2,'Cadastros'!$A$3:$B$6,2,FALSE),0))</f>
        <v/>
      </c>
    </row>
    <row r="3">
      <c r="A3" s="2" t="inlineStr">
        <is>
          <t>OCO-2026-002</t>
        </is>
      </c>
      <c r="B3" s="31" t="n">
        <v>46065</v>
      </c>
      <c r="C3" s="32" t="n">
        <v>0.5902777777777778</v>
      </c>
      <c r="D3" s="5" t="inlineStr">
        <is>
          <t>Residencial Copacabana</t>
        </is>
      </c>
      <c r="E3" s="2" t="inlineStr">
        <is>
          <t>Rio de Janeiro</t>
        </is>
      </c>
      <c r="F3" s="2" t="inlineStr">
        <is>
          <t>23.456.789/0001-01</t>
        </is>
      </c>
      <c r="G3" s="2" t="inlineStr">
        <is>
          <t>Serviço</t>
        </is>
      </c>
      <c r="H3" s="2" t="inlineStr">
        <is>
          <t>Atlas Schindler</t>
        </is>
      </c>
      <c r="I3" s="5" t="inlineStr">
        <is>
          <t>Elevador travado entre o 3º e o 4º andar</t>
        </is>
      </c>
      <c r="J3" s="2" t="n">
        <v>4</v>
      </c>
      <c r="K3" s="2" t="n">
        <v>1</v>
      </c>
      <c r="L3" s="2" t="inlineStr">
        <is>
          <t>Alta</t>
        </is>
      </c>
      <c r="M3" s="33" t="n">
        <v>46065.65277777778</v>
      </c>
      <c r="N3" s="7">
        <f>IF($A3="","",IF($M3="","",IFERROR(($M3-($B3+$C3))*24,0)))</f>
        <v/>
      </c>
      <c r="O3" s="5" t="inlineStr">
        <is>
          <t>Desgaste no freio de segurança</t>
        </is>
      </c>
      <c r="P3" s="5" t="inlineStr">
        <is>
          <t>Substituição de componentes do freio</t>
        </is>
      </c>
      <c r="Q3" s="2" t="inlineStr">
        <is>
          <t>Maria Oliveira</t>
        </is>
      </c>
      <c r="R3" s="2" t="inlineStr">
        <is>
          <t>Manutencenter Predial</t>
        </is>
      </c>
      <c r="S3" s="2" t="inlineStr">
        <is>
          <t>Concluída</t>
        </is>
      </c>
      <c r="T3" s="34" t="n">
        <v>46066.41666666666</v>
      </c>
      <c r="U3" s="7">
        <f>IF($A3="","",IF($T3="","",IFERROR(($T3-($B3+$C3))*24,"")))</f>
        <v/>
      </c>
      <c r="V3" s="35" t="n">
        <v>2800</v>
      </c>
      <c r="W3" s="35" t="n">
        <v>2600</v>
      </c>
      <c r="X3" s="10">
        <f>IF($A3="","",IF($M3="","",IF($N3&lt;=$AA3,"Sim","Não")))</f>
        <v/>
      </c>
      <c r="Y3" s="10">
        <f>IF($A3="","",IF(COUNTIF($G$2:$G$101,$G3)&gt;=3,"Verificar recorrência",""))</f>
        <v/>
      </c>
      <c r="Z3" s="5" t="inlineStr">
        <is>
          <t>Atendimento fora do SLA; contrato revisado.</t>
        </is>
      </c>
      <c r="AA3" s="7">
        <f>IF($A3="","",IFERROR(VLOOKUP($L3,'Cadastros'!$A$3:$B$6,2,FALSE),0))</f>
        <v/>
      </c>
    </row>
    <row r="4">
      <c r="A4" s="2" t="inlineStr">
        <is>
          <t>OCO-2026-003</t>
        </is>
      </c>
      <c r="B4" s="31" t="n">
        <v>46089</v>
      </c>
      <c r="C4" s="32" t="n">
        <v>0.4722222222222222</v>
      </c>
      <c r="D4" s="5" t="inlineStr">
        <is>
          <t>Edifício Serra Verde</t>
        </is>
      </c>
      <c r="E4" s="2" t="inlineStr">
        <is>
          <t>Belo Horizonte</t>
        </is>
      </c>
      <c r="F4" s="2" t="inlineStr">
        <is>
          <t>34.567.890/0001-12</t>
        </is>
      </c>
      <c r="G4" s="2" t="inlineStr">
        <is>
          <t>Torre B</t>
        </is>
      </c>
      <c r="H4" s="2" t="inlineStr">
        <is>
          <t>TK Elevator</t>
        </is>
      </c>
      <c r="I4" s="5" t="inlineStr">
        <is>
          <t>Cabine parada no 12º andar sem comando de descida</t>
        </is>
      </c>
      <c r="J4" s="2" t="n">
        <v>12</v>
      </c>
      <c r="K4" s="2" t="n">
        <v>0</v>
      </c>
      <c r="L4" s="2" t="inlineStr">
        <is>
          <t>Média</t>
        </is>
      </c>
      <c r="M4" s="33" t="n">
        <v>46089.55555555555</v>
      </c>
      <c r="N4" s="7">
        <f>IF($A4="","",IF($M4="","",IFERROR(($M4-($B4+$C4))*24,0)))</f>
        <v/>
      </c>
      <c r="O4" s="5" t="inlineStr">
        <is>
          <t>Erro intermitente no painel de comando</t>
        </is>
      </c>
      <c r="P4" s="5" t="inlineStr">
        <is>
          <t>Reprogramação do inversor</t>
        </is>
      </c>
      <c r="Q4" s="2" t="inlineStr">
        <is>
          <t>Pedro Santos</t>
        </is>
      </c>
      <c r="R4" s="2" t="inlineStr">
        <is>
          <t>TecLift Manutenção</t>
        </is>
      </c>
      <c r="S4" s="2" t="inlineStr">
        <is>
          <t>Concluída</t>
        </is>
      </c>
      <c r="T4" s="34" t="n">
        <v>46089.70833333334</v>
      </c>
      <c r="U4" s="7">
        <f>IF($A4="","",IF($T4="","",IFERROR(($T4-($B4+$C4))*24,"")))</f>
        <v/>
      </c>
      <c r="V4" s="35" t="n">
        <v>900</v>
      </c>
      <c r="W4" s="35" t="n">
        <v>850</v>
      </c>
      <c r="X4" s="10">
        <f>IF($A4="","",IF($M4="","",IF($N4&lt;=$AA4,"Sim","Não")))</f>
        <v/>
      </c>
      <c r="Y4" s="10">
        <f>IF($A4="","",IF(COUNTIF($G$2:$G$101,$G4)&gt;=3,"Verificar recorrência",""))</f>
        <v/>
      </c>
      <c r="Z4" s="5" t="inlineStr">
        <is>
          <t>Equipamento testado em todos os pavimentos.</t>
        </is>
      </c>
      <c r="AA4" s="7">
        <f>IF($A4="","",IFERROR(VLOOKUP($L4,'Cadastros'!$A$3:$B$6,2,FALSE),0))</f>
        <v/>
      </c>
    </row>
    <row r="5">
      <c r="A5" s="2" t="inlineStr">
        <is>
          <t>OCO-2026-004</t>
        </is>
      </c>
      <c r="B5" s="31" t="n">
        <v>46130</v>
      </c>
      <c r="C5" s="32" t="n">
        <v>0.6875</v>
      </c>
      <c r="D5" s="5" t="inlineStr">
        <is>
          <t>Condomínio Araucária</t>
        </is>
      </c>
      <c r="E5" s="2" t="inlineStr">
        <is>
          <t>Curitiba</t>
        </is>
      </c>
      <c r="F5" s="2" t="inlineStr">
        <is>
          <t>45.678.901/0001-23</t>
        </is>
      </c>
      <c r="G5" s="2" t="inlineStr">
        <is>
          <t>Social 2</t>
        </is>
      </c>
      <c r="H5" s="2" t="inlineStr">
        <is>
          <t>Hyundai Elevator</t>
        </is>
      </c>
      <c r="I5" s="5" t="inlineStr">
        <is>
          <t>Não desce após abertura de porta no térreo</t>
        </is>
      </c>
      <c r="J5" s="2" t="n">
        <v>1</v>
      </c>
      <c r="K5" s="2" t="n">
        <v>0</v>
      </c>
      <c r="L5" s="2" t="inlineStr">
        <is>
          <t>Baixa</t>
        </is>
      </c>
      <c r="M5" s="33" t="n">
        <v>46130.8125</v>
      </c>
      <c r="N5" s="7">
        <f>IF($A5="","",IF($M5="","",IFERROR(($M5-($B5+$C5))*24,0)))</f>
        <v/>
      </c>
      <c r="O5" s="5" t="inlineStr">
        <is>
          <t>Contato desalinhado na porta do térreo</t>
        </is>
      </c>
      <c r="P5" s="5" t="inlineStr">
        <is>
          <t>Regulagem do contato de porta</t>
        </is>
      </c>
      <c r="Q5" s="2" t="inlineStr">
        <is>
          <t>Ana Souza</t>
        </is>
      </c>
      <c r="R5" s="2" t="inlineStr">
        <is>
          <t>Elevatec Serviços</t>
        </is>
      </c>
      <c r="S5" s="2" t="inlineStr">
        <is>
          <t>Concluída</t>
        </is>
      </c>
      <c r="T5" s="34" t="n">
        <v>46130.875</v>
      </c>
      <c r="U5" s="7">
        <f>IF($A5="","",IF($T5="","",IFERROR(($T5-($B5+$C5))*24,"")))</f>
        <v/>
      </c>
      <c r="V5" s="35" t="n">
        <v>0</v>
      </c>
      <c r="W5" s="35" t="n">
        <v>0</v>
      </c>
      <c r="X5" s="10">
        <f>IF($A5="","",IF($M5="","",IF($N5&lt;=$AA5,"Sim","Não")))</f>
        <v/>
      </c>
      <c r="Y5" s="10">
        <f>IF($A5="","",IF(COUNTIF($G$2:$G$101,$G5)&gt;=3,"Verificar recorrência",""))</f>
        <v/>
      </c>
      <c r="Z5" s="5" t="inlineStr">
        <is>
          <t>Serviço coberto pela manutenção preventiva.</t>
        </is>
      </c>
      <c r="AA5" s="7">
        <f>IF($A5="","",IFERROR(VLOOKUP($L5,'Cadastros'!$A$3:$B$6,2,FALSE),0))</f>
        <v/>
      </c>
    </row>
    <row r="6">
      <c r="A6" s="2" t="inlineStr">
        <is>
          <t>OCO-2026-005</t>
        </is>
      </c>
      <c r="B6" s="31" t="n">
        <v>46151</v>
      </c>
      <c r="C6" s="32" t="n">
        <v>0.3194444444444444</v>
      </c>
      <c r="D6" s="5" t="inlineStr">
        <is>
          <t>Residencial Porto Nobre</t>
        </is>
      </c>
      <c r="E6" s="2" t="inlineStr">
        <is>
          <t>Porto Alegre</t>
        </is>
      </c>
      <c r="F6" s="2" t="inlineStr">
        <is>
          <t>56.789.012/0001-34</t>
        </is>
      </c>
      <c r="G6" s="2" t="inlineStr">
        <is>
          <t>Social 1</t>
        </is>
      </c>
      <c r="H6" s="2" t="inlineStr">
        <is>
          <t>Otis</t>
        </is>
      </c>
      <c r="I6" s="5" t="inlineStr">
        <is>
          <t>Travado no 6º andar e não desce após queda de energia</t>
        </is>
      </c>
      <c r="J6" s="2" t="n">
        <v>6</v>
      </c>
      <c r="K6" s="2" t="n">
        <v>3</v>
      </c>
      <c r="L6" s="2" t="inlineStr">
        <is>
          <t>Crítica</t>
        </is>
      </c>
      <c r="M6" s="33" t="n">
        <v>46151.34027777778</v>
      </c>
      <c r="N6" s="7">
        <f>IF($A6="","",IF($M6="","",IFERROR(($M6-($B6+$C6))*24,0)))</f>
        <v/>
      </c>
      <c r="O6" s="5" t="inlineStr">
        <is>
          <t>Necessária inspeção do nobreak e inversor</t>
        </is>
      </c>
      <c r="P6" s="5" t="inlineStr">
        <is>
          <t>Diagnóstico do inversor e bateria</t>
        </is>
      </c>
      <c r="Q6" s="2" t="inlineStr">
        <is>
          <t>Carlos Pereira</t>
        </is>
      </c>
      <c r="R6" s="2" t="inlineStr">
        <is>
          <t>Manutencenter Predial</t>
        </is>
      </c>
      <c r="S6" s="2" t="inlineStr">
        <is>
          <t>Em Atendimento</t>
        </is>
      </c>
      <c r="T6" s="34" t="n"/>
      <c r="U6" s="7">
        <f>IF($A6="","",IF($T6="","",IFERROR(($T6-($B6+$C6))*24,"")))</f>
        <v/>
      </c>
      <c r="V6" s="35" t="n">
        <v>4850</v>
      </c>
      <c r="W6" s="35" t="n">
        <v>1200</v>
      </c>
      <c r="X6" s="10">
        <f>IF($A6="","",IF($M6="","",IF($N6&lt;=$AA6,"Sim","Não")))</f>
        <v/>
      </c>
      <c r="Y6" s="10">
        <f>IF($A6="","",IF(COUNTIF($G$2:$G$101,$G6)&gt;=3,"Verificar recorrência",""))</f>
        <v/>
      </c>
      <c r="Z6" s="5" t="inlineStr">
        <is>
          <t>Equipe técnica acompanha testes de alimentação.</t>
        </is>
      </c>
      <c r="AA6" s="7">
        <f>IF($A6="","",IFERROR(VLOOKUP($L6,'Cadastros'!$A$3:$B$6,2,FALSE),0))</f>
        <v/>
      </c>
    </row>
    <row r="7">
      <c r="A7" s="2" t="inlineStr">
        <is>
          <t>OCO-2026-006</t>
        </is>
      </c>
      <c r="B7" s="31" t="n">
        <v>46194</v>
      </c>
      <c r="C7" s="32" t="n">
        <v>0.4270833333333333</v>
      </c>
      <c r="D7" s="5" t="inlineStr">
        <is>
          <t>Condomínio Farol do Sol</t>
        </is>
      </c>
      <c r="E7" s="2" t="inlineStr">
        <is>
          <t>Salvador</t>
        </is>
      </c>
      <c r="F7" s="2" t="inlineStr">
        <is>
          <t>67.890.123/0001-45</t>
        </is>
      </c>
      <c r="G7" s="2" t="inlineStr">
        <is>
          <t>Serviço</t>
        </is>
      </c>
      <c r="H7" s="2" t="inlineStr">
        <is>
          <t>Atlas Schindler</t>
        </is>
      </c>
      <c r="I7" s="5" t="inlineStr">
        <is>
          <t>Cabine não responde ao comando de descida no 10º andar</t>
        </is>
      </c>
      <c r="J7" s="2" t="n">
        <v>10</v>
      </c>
      <c r="K7" s="2" t="n">
        <v>0</v>
      </c>
      <c r="L7" s="2" t="inlineStr">
        <is>
          <t>Alta</t>
        </is>
      </c>
      <c r="M7" s="33" t="n">
        <v>46194.45833333334</v>
      </c>
      <c r="N7" s="7">
        <f>IF($A7="","",IF($M7="","",IFERROR(($M7-($B7+$C7))*24,0)))</f>
        <v/>
      </c>
      <c r="O7" s="5" t="inlineStr">
        <is>
          <t>Placa de comando com falha de comunicação</t>
        </is>
      </c>
      <c r="P7" s="5" t="inlineStr">
        <is>
          <t>Substituição da placa de comando</t>
        </is>
      </c>
      <c r="Q7" s="2" t="inlineStr">
        <is>
          <t>Juliana Costa</t>
        </is>
      </c>
      <c r="R7" s="2" t="inlineStr">
        <is>
          <t>TecLift Manutenção</t>
        </is>
      </c>
      <c r="S7" s="2" t="inlineStr">
        <is>
          <t>Aguardando Peça</t>
        </is>
      </c>
      <c r="T7" s="34" t="n"/>
      <c r="U7" s="7">
        <f>IF($A7="","",IF($T7="","",IFERROR(($T7-($B7+$C7))*24,"")))</f>
        <v/>
      </c>
      <c r="V7" s="35" t="n">
        <v>3200</v>
      </c>
      <c r="W7" s="35" t="n">
        <v>0</v>
      </c>
      <c r="X7" s="10">
        <f>IF($A7="","",IF($M7="","",IF($N7&lt;=$AA7,"Sim","Não")))</f>
        <v/>
      </c>
      <c r="Y7" s="10">
        <f>IF($A7="","",IF(COUNTIF($G$2:$G$101,$G7)&gt;=3,"Verificar recorrência",""))</f>
        <v/>
      </c>
      <c r="Z7" s="5" t="inlineStr">
        <is>
          <t>Peça solicitada ao fabricante; previsão informada pela empresa.</t>
        </is>
      </c>
      <c r="AA7" s="7">
        <f>IF($A7="","",IFERROR(VLOOKUP($L7,'Cadastros'!$A$3:$B$6,2,FALSE),0))</f>
        <v/>
      </c>
    </row>
    <row r="8">
      <c r="A8" s="2" t="inlineStr">
        <is>
          <t>OCO-2026-007</t>
        </is>
      </c>
      <c r="B8" s="31" t="n">
        <v>46216</v>
      </c>
      <c r="C8" s="32" t="n">
        <v>0.7638888888888888</v>
      </c>
      <c r="D8" s="5" t="inlineStr">
        <is>
          <t>Edifício Recife Central</t>
        </is>
      </c>
      <c r="E8" s="2" t="inlineStr">
        <is>
          <t>Recife</t>
        </is>
      </c>
      <c r="F8" s="2" t="inlineStr">
        <is>
          <t>78.901.234/0001-56</t>
        </is>
      </c>
      <c r="G8" s="2" t="inlineStr">
        <is>
          <t>Torre A</t>
        </is>
      </c>
      <c r="H8" s="2" t="inlineStr">
        <is>
          <t>TK Elevator</t>
        </is>
      </c>
      <c r="I8" s="5" t="inlineStr">
        <is>
          <t>Elevador parou no 5º andar e permanece sem descida</t>
        </is>
      </c>
      <c r="J8" s="2" t="n">
        <v>5</v>
      </c>
      <c r="K8" s="2" t="n">
        <v>0</v>
      </c>
      <c r="L8" s="2" t="inlineStr">
        <is>
          <t>Média</t>
        </is>
      </c>
      <c r="M8" s="33" t="n"/>
      <c r="N8" s="7">
        <f>IF($A8="","",IF($M8="","",IFERROR(($M8-($B8+$C8))*24,0)))</f>
        <v/>
      </c>
      <c r="O8" s="5" t="inlineStr">
        <is>
          <t>Visita técnica ainda não realizada</t>
        </is>
      </c>
      <c r="P8" s="5" t="inlineStr">
        <is>
          <t>Avaliação inicial do sistema</t>
        </is>
      </c>
      <c r="Q8" s="2" t="inlineStr">
        <is>
          <t>Rafael Almeida</t>
        </is>
      </c>
      <c r="R8" s="2" t="inlineStr">
        <is>
          <t>Elevatec Serviços</t>
        </is>
      </c>
      <c r="S8" s="2" t="inlineStr">
        <is>
          <t>Aberta</t>
        </is>
      </c>
      <c r="T8" s="34" t="n"/>
      <c r="U8" s="7">
        <f>IF($A8="","",IF($T8="","",IFERROR(($T8-($B8+$C8))*24,"")))</f>
        <v/>
      </c>
      <c r="V8" s="35" t="n">
        <v>0</v>
      </c>
      <c r="W8" s="35" t="n">
        <v>0</v>
      </c>
      <c r="X8" s="10">
        <f>IF($A8="","",IF($M8="","",IF($N8&lt;=$AA8,"Sim","Não")))</f>
        <v/>
      </c>
      <c r="Y8" s="10">
        <f>IF($A8="","",IF(COUNTIF($G$2:$G$101,$G8)&gt;=3,"Verificar recorrência",""))</f>
        <v/>
      </c>
      <c r="Z8" s="5" t="inlineStr">
        <is>
          <t>Portaria orientada a sinalizar o bloqueio do equipamento.</t>
        </is>
      </c>
      <c r="AA8" s="7">
        <f>IF($A8="","",IFERROR(VLOOKUP($L8,'Cadastros'!$A$3:$B$6,2,FALSE),0))</f>
        <v/>
      </c>
    </row>
    <row r="9">
      <c r="A9" s="2" t="inlineStr">
        <is>
          <t>OCO-2026-008</t>
        </is>
      </c>
      <c r="B9" s="31" t="n">
        <v>46259</v>
      </c>
      <c r="C9" s="32" t="n">
        <v>0.5451388888888888</v>
      </c>
      <c r="D9" s="5" t="inlineStr">
        <is>
          <t>Condomínio Fortaleza Plaza</t>
        </is>
      </c>
      <c r="E9" s="2" t="inlineStr">
        <is>
          <t>Fortaleza</t>
        </is>
      </c>
      <c r="F9" s="2" t="inlineStr">
        <is>
          <t>89.012.345/0001-67</t>
        </is>
      </c>
      <c r="G9" s="2" t="inlineStr">
        <is>
          <t>Panorâmico</t>
        </is>
      </c>
      <c r="H9" s="2" t="inlineStr">
        <is>
          <t>Hyundai Elevator</t>
        </is>
      </c>
      <c r="I9" s="5" t="inlineStr">
        <is>
          <t>Cabine travada no 2º andar após acionamento de emergência</t>
        </is>
      </c>
      <c r="J9" s="2" t="n">
        <v>2</v>
      </c>
      <c r="K9" s="2" t="n">
        <v>1</v>
      </c>
      <c r="L9" s="2" t="inlineStr">
        <is>
          <t>Baixa</t>
        </is>
      </c>
      <c r="M9" s="33" t="n">
        <v>46259.58680555555</v>
      </c>
      <c r="N9" s="7">
        <f>IF($A9="","",IF($M9="","",IFERROR(($M9-($B9+$C9))*24,0)))</f>
        <v/>
      </c>
      <c r="O9" s="5" t="inlineStr">
        <is>
          <t>Botão de emergência preso</t>
        </is>
      </c>
      <c r="P9" s="5" t="inlineStr">
        <is>
          <t>Limpeza e ajuste do botoeira</t>
        </is>
      </c>
      <c r="Q9" s="2" t="inlineStr">
        <is>
          <t>Camila Ferreira</t>
        </is>
      </c>
      <c r="R9" s="2" t="inlineStr">
        <is>
          <t>Manutencenter Predial</t>
        </is>
      </c>
      <c r="S9" s="2" t="inlineStr">
        <is>
          <t>Concluída</t>
        </is>
      </c>
      <c r="T9" s="34" t="n">
        <v>46259.66666666666</v>
      </c>
      <c r="U9" s="7">
        <f>IF($A9="","",IF($T9="","",IFERROR(($T9-($B9+$C9))*24,"")))</f>
        <v/>
      </c>
      <c r="V9" s="35" t="n">
        <v>500</v>
      </c>
      <c r="W9" s="35" t="n">
        <v>460</v>
      </c>
      <c r="X9" s="10">
        <f>IF($A9="","",IF($M9="","",IF($N9&lt;=$AA9,"Sim","Não")))</f>
        <v/>
      </c>
      <c r="Y9" s="10">
        <f>IF($A9="","",IF(COUNTIF($G$2:$G$101,$G9)&gt;=3,"Verificar recorrência",""))</f>
        <v/>
      </c>
      <c r="Z9" s="5" t="inlineStr">
        <is>
          <t>Ocorrência encerrada após teste acompanhado pelo zelador.</t>
        </is>
      </c>
      <c r="AA9" s="7">
        <f>IF($A9="","",IFERROR(VLOOKUP($L9,'Cadastros'!$A$3:$B$6,2,FALSE),0))</f>
        <v/>
      </c>
    </row>
    <row r="10">
      <c r="A10" s="2" t="inlineStr">
        <is>
          <t>OCO-2026-009</t>
        </is>
      </c>
      <c r="B10" s="31" t="n">
        <v>46268</v>
      </c>
      <c r="C10" s="32" t="n">
        <v>0.3680555555555556</v>
      </c>
      <c r="D10" s="5" t="inlineStr">
        <is>
          <t>Residencial Brasília Park</t>
        </is>
      </c>
      <c r="E10" s="2" t="inlineStr">
        <is>
          <t>Brasília</t>
        </is>
      </c>
      <c r="F10" s="2" t="inlineStr">
        <is>
          <t>90.123.456/0001-78</t>
        </is>
      </c>
      <c r="G10" s="2" t="inlineStr">
        <is>
          <t>Social 1</t>
        </is>
      </c>
      <c r="H10" s="2" t="inlineStr">
        <is>
          <t>Otis</t>
        </is>
      </c>
      <c r="I10" s="5" t="inlineStr">
        <is>
          <t>Travado no 9º andar, painel acende mas não desce</t>
        </is>
      </c>
      <c r="J10" s="2" t="n">
        <v>9</v>
      </c>
      <c r="K10" s="2" t="n">
        <v>2</v>
      </c>
      <c r="L10" s="2" t="inlineStr">
        <is>
          <t>Crítica</t>
        </is>
      </c>
      <c r="M10" s="33" t="n">
        <v>46268.40555555555</v>
      </c>
      <c r="N10" s="7">
        <f>IF($A10="","",IF($M10="","",IFERROR(($M10-($B10+$C10))*24,0)))</f>
        <v/>
      </c>
      <c r="O10" s="5" t="inlineStr">
        <is>
          <t>Possível falha no encoder do motor</t>
        </is>
      </c>
      <c r="P10" s="5" t="inlineStr">
        <is>
          <t>Troca de encoder e calibração</t>
        </is>
      </c>
      <c r="Q10" s="2" t="inlineStr">
        <is>
          <t>Lucas Rodrigues</t>
        </is>
      </c>
      <c r="R10" s="2" t="inlineStr">
        <is>
          <t>TecLift Manutenção</t>
        </is>
      </c>
      <c r="S10" s="2" t="inlineStr">
        <is>
          <t>Aguardando Peça</t>
        </is>
      </c>
      <c r="T10" s="34" t="n"/>
      <c r="U10" s="7">
        <f>IF($A10="","",IF($T10="","",IFERROR(($T10-($B10+$C10))*24,"")))</f>
        <v/>
      </c>
      <c r="V10" s="35" t="n">
        <v>4100</v>
      </c>
      <c r="W10" s="35" t="n">
        <v>0</v>
      </c>
      <c r="X10" s="10">
        <f>IF($A10="","",IF($M10="","",IF($N10&lt;=$AA10,"Sim","Não")))</f>
        <v/>
      </c>
      <c r="Y10" s="10">
        <f>IF($A10="","",IF(COUNTIF($G$2:$G$101,$G10)&gt;=3,"Verificar recorrência",""))</f>
        <v/>
      </c>
      <c r="Z10" s="5" t="inlineStr">
        <is>
          <t>Recorrência observada para elevador identificado como Social 1.</t>
        </is>
      </c>
      <c r="AA10" s="7">
        <f>IF($A10="","",IFERROR(VLOOKUP($L10,'Cadastros'!$A$3:$B$6,2,FALSE),0))</f>
        <v/>
      </c>
    </row>
    <row r="11">
      <c r="A11" s="2" t="n"/>
      <c r="B11" s="31" t="n"/>
      <c r="C11" s="32" t="n"/>
      <c r="D11" s="5" t="n"/>
      <c r="E11" s="2" t="n"/>
      <c r="F11" s="2" t="n"/>
      <c r="G11" s="2" t="n"/>
      <c r="H11" s="2" t="n"/>
      <c r="I11" s="5" t="n"/>
      <c r="J11" s="2" t="n"/>
      <c r="K11" s="2" t="n"/>
      <c r="L11" s="2" t="n"/>
      <c r="M11" s="33" t="n"/>
      <c r="N11" s="7">
        <f>IF($A11="","",IF($M11="","",IFERROR(($M11-($B11+$C11))*24,0)))</f>
        <v/>
      </c>
      <c r="O11" s="5" t="n"/>
      <c r="P11" s="5" t="n"/>
      <c r="Q11" s="2" t="n"/>
      <c r="R11" s="2" t="n"/>
      <c r="S11" s="2" t="n"/>
      <c r="T11" s="34" t="n"/>
      <c r="U11" s="7">
        <f>IF($A11="","",IF($T11="","",IFERROR(($T11-($B11+$C11))*24,"")))</f>
        <v/>
      </c>
      <c r="V11" s="35" t="n"/>
      <c r="W11" s="35" t="n"/>
      <c r="X11" s="10">
        <f>IF($A11="","",IF($M11="","",IF($N11&lt;=$AA11,"Sim","Não")))</f>
        <v/>
      </c>
      <c r="Y11" s="10">
        <f>IF($A11="","",IF(COUNTIF($G$2:$G$101,$G11)&gt;=3,"Verificar recorrência",""))</f>
        <v/>
      </c>
      <c r="Z11" s="5" t="n"/>
      <c r="AA11" s="7">
        <f>IF($A11="","",IFERROR(VLOOKUP($L11,'Cadastros'!$A$3:$B$6,2,FALSE),0))</f>
        <v/>
      </c>
    </row>
    <row r="12">
      <c r="A12" s="2" t="n"/>
      <c r="B12" s="31" t="n"/>
      <c r="C12" s="32" t="n"/>
      <c r="D12" s="5" t="n"/>
      <c r="E12" s="2" t="n"/>
      <c r="F12" s="2" t="n"/>
      <c r="G12" s="2" t="n"/>
      <c r="H12" s="2" t="n"/>
      <c r="I12" s="5" t="n"/>
      <c r="J12" s="2" t="n"/>
      <c r="K12" s="2" t="n"/>
      <c r="L12" s="2" t="n"/>
      <c r="M12" s="33" t="n"/>
      <c r="N12" s="7">
        <f>IF($A12="","",IF($M12="","",IFERROR(($M12-($B12+$C12))*24,0)))</f>
        <v/>
      </c>
      <c r="O12" s="5" t="n"/>
      <c r="P12" s="5" t="n"/>
      <c r="Q12" s="2" t="n"/>
      <c r="R12" s="2" t="n"/>
      <c r="S12" s="2" t="n"/>
      <c r="T12" s="34" t="n"/>
      <c r="U12" s="7">
        <f>IF($A12="","",IF($T12="","",IFERROR(($T12-($B12+$C12))*24,"")))</f>
        <v/>
      </c>
      <c r="V12" s="35" t="n"/>
      <c r="W12" s="35" t="n"/>
      <c r="X12" s="10">
        <f>IF($A12="","",IF($M12="","",IF($N12&lt;=$AA12,"Sim","Não")))</f>
        <v/>
      </c>
      <c r="Y12" s="10">
        <f>IF($A12="","",IF(COUNTIF($G$2:$G$101,$G12)&gt;=3,"Verificar recorrência",""))</f>
        <v/>
      </c>
      <c r="Z12" s="5" t="n"/>
      <c r="AA12" s="7">
        <f>IF($A12="","",IFERROR(VLOOKUP($L12,'Cadastros'!$A$3:$B$6,2,FALSE),0))</f>
        <v/>
      </c>
    </row>
    <row r="13">
      <c r="A13" s="2" t="n"/>
      <c r="B13" s="31" t="n"/>
      <c r="C13" s="32" t="n"/>
      <c r="D13" s="5" t="n"/>
      <c r="E13" s="2" t="n"/>
      <c r="F13" s="2" t="n"/>
      <c r="G13" s="2" t="n"/>
      <c r="H13" s="2" t="n"/>
      <c r="I13" s="5" t="n"/>
      <c r="J13" s="2" t="n"/>
      <c r="K13" s="2" t="n"/>
      <c r="L13" s="2" t="n"/>
      <c r="M13" s="33" t="n"/>
      <c r="N13" s="7">
        <f>IF($A13="","",IF($M13="","",IFERROR(($M13-($B13+$C13))*24,0)))</f>
        <v/>
      </c>
      <c r="O13" s="5" t="n"/>
      <c r="P13" s="5" t="n"/>
      <c r="Q13" s="2" t="n"/>
      <c r="R13" s="2" t="n"/>
      <c r="S13" s="2" t="n"/>
      <c r="T13" s="34" t="n"/>
      <c r="U13" s="7">
        <f>IF($A13="","",IF($T13="","",IFERROR(($T13-($B13+$C13))*24,"")))</f>
        <v/>
      </c>
      <c r="V13" s="35" t="n"/>
      <c r="W13" s="35" t="n"/>
      <c r="X13" s="10">
        <f>IF($A13="","",IF($M13="","",IF($N13&lt;=$AA13,"Sim","Não")))</f>
        <v/>
      </c>
      <c r="Y13" s="10">
        <f>IF($A13="","",IF(COUNTIF($G$2:$G$101,$G13)&gt;=3,"Verificar recorrência",""))</f>
        <v/>
      </c>
      <c r="Z13" s="5" t="n"/>
      <c r="AA13" s="7">
        <f>IF($A13="","",IFERROR(VLOOKUP($L13,'Cadastros'!$A$3:$B$6,2,FALSE),0))</f>
        <v/>
      </c>
    </row>
    <row r="14">
      <c r="A14" s="2" t="n"/>
      <c r="B14" s="31" t="n"/>
      <c r="C14" s="32" t="n"/>
      <c r="D14" s="5" t="n"/>
      <c r="E14" s="2" t="n"/>
      <c r="F14" s="2" t="n"/>
      <c r="G14" s="2" t="n"/>
      <c r="H14" s="2" t="n"/>
      <c r="I14" s="5" t="n"/>
      <c r="J14" s="2" t="n"/>
      <c r="K14" s="2" t="n"/>
      <c r="L14" s="2" t="n"/>
      <c r="M14" s="33" t="n"/>
      <c r="N14" s="7">
        <f>IF($A14="","",IF($M14="","",IFERROR(($M14-($B14+$C14))*24,0)))</f>
        <v/>
      </c>
      <c r="O14" s="5" t="n"/>
      <c r="P14" s="5" t="n"/>
      <c r="Q14" s="2" t="n"/>
      <c r="R14" s="2" t="n"/>
      <c r="S14" s="2" t="n"/>
      <c r="T14" s="34" t="n"/>
      <c r="U14" s="7">
        <f>IF($A14="","",IF($T14="","",IFERROR(($T14-($B14+$C14))*24,"")))</f>
        <v/>
      </c>
      <c r="V14" s="35" t="n"/>
      <c r="W14" s="35" t="n"/>
      <c r="X14" s="10">
        <f>IF($A14="","",IF($M14="","",IF($N14&lt;=$AA14,"Sim","Não")))</f>
        <v/>
      </c>
      <c r="Y14" s="10">
        <f>IF($A14="","",IF(COUNTIF($G$2:$G$101,$G14)&gt;=3,"Verificar recorrência",""))</f>
        <v/>
      </c>
      <c r="Z14" s="5" t="n"/>
      <c r="AA14" s="7">
        <f>IF($A14="","",IFERROR(VLOOKUP($L14,'Cadastros'!$A$3:$B$6,2,FALSE),0))</f>
        <v/>
      </c>
    </row>
    <row r="15">
      <c r="A15" s="2" t="n"/>
      <c r="B15" s="31" t="n"/>
      <c r="C15" s="32" t="n"/>
      <c r="D15" s="5" t="n"/>
      <c r="E15" s="2" t="n"/>
      <c r="F15" s="2" t="n"/>
      <c r="G15" s="2" t="n"/>
      <c r="H15" s="2" t="n"/>
      <c r="I15" s="5" t="n"/>
      <c r="J15" s="2" t="n"/>
      <c r="K15" s="2" t="n"/>
      <c r="L15" s="2" t="n"/>
      <c r="M15" s="33" t="n"/>
      <c r="N15" s="7">
        <f>IF($A15="","",IF($M15="","",IFERROR(($M15-($B15+$C15))*24,0)))</f>
        <v/>
      </c>
      <c r="O15" s="5" t="n"/>
      <c r="P15" s="5" t="n"/>
      <c r="Q15" s="2" t="n"/>
      <c r="R15" s="2" t="n"/>
      <c r="S15" s="2" t="n"/>
      <c r="T15" s="34" t="n"/>
      <c r="U15" s="7">
        <f>IF($A15="","",IF($T15="","",IFERROR(($T15-($B15+$C15))*24,"")))</f>
        <v/>
      </c>
      <c r="V15" s="35" t="n"/>
      <c r="W15" s="35" t="n"/>
      <c r="X15" s="10">
        <f>IF($A15="","",IF($M15="","",IF($N15&lt;=$AA15,"Sim","Não")))</f>
        <v/>
      </c>
      <c r="Y15" s="10">
        <f>IF($A15="","",IF(COUNTIF($G$2:$G$101,$G15)&gt;=3,"Verificar recorrência",""))</f>
        <v/>
      </c>
      <c r="Z15" s="5" t="n"/>
      <c r="AA15" s="7">
        <f>IF($A15="","",IFERROR(VLOOKUP($L15,'Cadastros'!$A$3:$B$6,2,FALSE),0))</f>
        <v/>
      </c>
    </row>
    <row r="16">
      <c r="A16" s="2" t="n"/>
      <c r="B16" s="31" t="n"/>
      <c r="C16" s="32" t="n"/>
      <c r="D16" s="5" t="n"/>
      <c r="E16" s="2" t="n"/>
      <c r="F16" s="2" t="n"/>
      <c r="G16" s="2" t="n"/>
      <c r="H16" s="2" t="n"/>
      <c r="I16" s="5" t="n"/>
      <c r="J16" s="2" t="n"/>
      <c r="K16" s="2" t="n"/>
      <c r="L16" s="2" t="n"/>
      <c r="M16" s="33" t="n"/>
      <c r="N16" s="7">
        <f>IF($A16="","",IF($M16="","",IFERROR(($M16-($B16+$C16))*24,0)))</f>
        <v/>
      </c>
      <c r="O16" s="5" t="n"/>
      <c r="P16" s="5" t="n"/>
      <c r="Q16" s="2" t="n"/>
      <c r="R16" s="2" t="n"/>
      <c r="S16" s="2" t="n"/>
      <c r="T16" s="34" t="n"/>
      <c r="U16" s="7">
        <f>IF($A16="","",IF($T16="","",IFERROR(($T16-($B16+$C16))*24,"")))</f>
        <v/>
      </c>
      <c r="V16" s="35" t="n"/>
      <c r="W16" s="35" t="n"/>
      <c r="X16" s="10">
        <f>IF($A16="","",IF($M16="","",IF($N16&lt;=$AA16,"Sim","Não")))</f>
        <v/>
      </c>
      <c r="Y16" s="10">
        <f>IF($A16="","",IF(COUNTIF($G$2:$G$101,$G16)&gt;=3,"Verificar recorrência",""))</f>
        <v/>
      </c>
      <c r="Z16" s="5" t="n"/>
      <c r="AA16" s="7">
        <f>IF($A16="","",IFERROR(VLOOKUP($L16,'Cadastros'!$A$3:$B$6,2,FALSE),0))</f>
        <v/>
      </c>
    </row>
    <row r="17">
      <c r="A17" s="2" t="n"/>
      <c r="B17" s="31" t="n"/>
      <c r="C17" s="32" t="n"/>
      <c r="D17" s="5" t="n"/>
      <c r="E17" s="2" t="n"/>
      <c r="F17" s="2" t="n"/>
      <c r="G17" s="2" t="n"/>
      <c r="H17" s="2" t="n"/>
      <c r="I17" s="5" t="n"/>
      <c r="J17" s="2" t="n"/>
      <c r="K17" s="2" t="n"/>
      <c r="L17" s="2" t="n"/>
      <c r="M17" s="33" t="n"/>
      <c r="N17" s="7">
        <f>IF($A17="","",IF($M17="","",IFERROR(($M17-($B17+$C17))*24,0)))</f>
        <v/>
      </c>
      <c r="O17" s="5" t="n"/>
      <c r="P17" s="5" t="n"/>
      <c r="Q17" s="2" t="n"/>
      <c r="R17" s="2" t="n"/>
      <c r="S17" s="2" t="n"/>
      <c r="T17" s="34" t="n"/>
      <c r="U17" s="7">
        <f>IF($A17="","",IF($T17="","",IFERROR(($T17-($B17+$C17))*24,"")))</f>
        <v/>
      </c>
      <c r="V17" s="35" t="n"/>
      <c r="W17" s="35" t="n"/>
      <c r="X17" s="10">
        <f>IF($A17="","",IF($M17="","",IF($N17&lt;=$AA17,"Sim","Não")))</f>
        <v/>
      </c>
      <c r="Y17" s="10">
        <f>IF($A17="","",IF(COUNTIF($G$2:$G$101,$G17)&gt;=3,"Verificar recorrência",""))</f>
        <v/>
      </c>
      <c r="Z17" s="5" t="n"/>
      <c r="AA17" s="7">
        <f>IF($A17="","",IFERROR(VLOOKUP($L17,'Cadastros'!$A$3:$B$6,2,FALSE),0))</f>
        <v/>
      </c>
    </row>
    <row r="18">
      <c r="A18" s="2" t="n"/>
      <c r="B18" s="31" t="n"/>
      <c r="C18" s="32" t="n"/>
      <c r="D18" s="5" t="n"/>
      <c r="E18" s="2" t="n"/>
      <c r="F18" s="2" t="n"/>
      <c r="G18" s="2" t="n"/>
      <c r="H18" s="2" t="n"/>
      <c r="I18" s="5" t="n"/>
      <c r="J18" s="2" t="n"/>
      <c r="K18" s="2" t="n"/>
      <c r="L18" s="2" t="n"/>
      <c r="M18" s="33" t="n"/>
      <c r="N18" s="7">
        <f>IF($A18="","",IF($M18="","",IFERROR(($M18-($B18+$C18))*24,0)))</f>
        <v/>
      </c>
      <c r="O18" s="5" t="n"/>
      <c r="P18" s="5" t="n"/>
      <c r="Q18" s="2" t="n"/>
      <c r="R18" s="2" t="n"/>
      <c r="S18" s="2" t="n"/>
      <c r="T18" s="34" t="n"/>
      <c r="U18" s="7">
        <f>IF($A18="","",IF($T18="","",IFERROR(($T18-($B18+$C18))*24,"")))</f>
        <v/>
      </c>
      <c r="V18" s="35" t="n"/>
      <c r="W18" s="35" t="n"/>
      <c r="X18" s="10">
        <f>IF($A18="","",IF($M18="","",IF($N18&lt;=$AA18,"Sim","Não")))</f>
        <v/>
      </c>
      <c r="Y18" s="10">
        <f>IF($A18="","",IF(COUNTIF($G$2:$G$101,$G18)&gt;=3,"Verificar recorrência",""))</f>
        <v/>
      </c>
      <c r="Z18" s="5" t="n"/>
      <c r="AA18" s="7">
        <f>IF($A18="","",IFERROR(VLOOKUP($L18,'Cadastros'!$A$3:$B$6,2,FALSE),0))</f>
        <v/>
      </c>
    </row>
    <row r="19">
      <c r="A19" s="2" t="n"/>
      <c r="B19" s="31" t="n"/>
      <c r="C19" s="32" t="n"/>
      <c r="D19" s="5" t="n"/>
      <c r="E19" s="2" t="n"/>
      <c r="F19" s="2" t="n"/>
      <c r="G19" s="2" t="n"/>
      <c r="H19" s="2" t="n"/>
      <c r="I19" s="5" t="n"/>
      <c r="J19" s="2" t="n"/>
      <c r="K19" s="2" t="n"/>
      <c r="L19" s="2" t="n"/>
      <c r="M19" s="33" t="n"/>
      <c r="N19" s="7">
        <f>IF($A19="","",IF($M19="","",IFERROR(($M19-($B19+$C19))*24,0)))</f>
        <v/>
      </c>
      <c r="O19" s="5" t="n"/>
      <c r="P19" s="5" t="n"/>
      <c r="Q19" s="2" t="n"/>
      <c r="R19" s="2" t="n"/>
      <c r="S19" s="2" t="n"/>
      <c r="T19" s="34" t="n"/>
      <c r="U19" s="7">
        <f>IF($A19="","",IF($T19="","",IFERROR(($T19-($B19+$C19))*24,"")))</f>
        <v/>
      </c>
      <c r="V19" s="35" t="n"/>
      <c r="W19" s="35" t="n"/>
      <c r="X19" s="10">
        <f>IF($A19="","",IF($M19="","",IF($N19&lt;=$AA19,"Sim","Não")))</f>
        <v/>
      </c>
      <c r="Y19" s="10">
        <f>IF($A19="","",IF(COUNTIF($G$2:$G$101,$G19)&gt;=3,"Verificar recorrência",""))</f>
        <v/>
      </c>
      <c r="Z19" s="5" t="n"/>
      <c r="AA19" s="7">
        <f>IF($A19="","",IFERROR(VLOOKUP($L19,'Cadastros'!$A$3:$B$6,2,FALSE),0))</f>
        <v/>
      </c>
    </row>
    <row r="20">
      <c r="A20" s="2" t="n"/>
      <c r="B20" s="31" t="n"/>
      <c r="C20" s="32" t="n"/>
      <c r="D20" s="5" t="n"/>
      <c r="E20" s="2" t="n"/>
      <c r="F20" s="2" t="n"/>
      <c r="G20" s="2" t="n"/>
      <c r="H20" s="2" t="n"/>
      <c r="I20" s="5" t="n"/>
      <c r="J20" s="2" t="n"/>
      <c r="K20" s="2" t="n"/>
      <c r="L20" s="2" t="n"/>
      <c r="M20" s="33" t="n"/>
      <c r="N20" s="7">
        <f>IF($A20="","",IF($M20="","",IFERROR(($M20-($B20+$C20))*24,0)))</f>
        <v/>
      </c>
      <c r="O20" s="5" t="n"/>
      <c r="P20" s="5" t="n"/>
      <c r="Q20" s="2" t="n"/>
      <c r="R20" s="2" t="n"/>
      <c r="S20" s="2" t="n"/>
      <c r="T20" s="34" t="n"/>
      <c r="U20" s="7">
        <f>IF($A20="","",IF($T20="","",IFERROR(($T20-($B20+$C20))*24,"")))</f>
        <v/>
      </c>
      <c r="V20" s="35" t="n"/>
      <c r="W20" s="35" t="n"/>
      <c r="X20" s="10">
        <f>IF($A20="","",IF($M20="","",IF($N20&lt;=$AA20,"Sim","Não")))</f>
        <v/>
      </c>
      <c r="Y20" s="10">
        <f>IF($A20="","",IF(COUNTIF($G$2:$G$101,$G20)&gt;=3,"Verificar recorrência",""))</f>
        <v/>
      </c>
      <c r="Z20" s="5" t="n"/>
      <c r="AA20" s="7">
        <f>IF($A20="","",IFERROR(VLOOKUP($L20,'Cadastros'!$A$3:$B$6,2,FALSE),0))</f>
        <v/>
      </c>
    </row>
    <row r="21">
      <c r="A21" s="2" t="n"/>
      <c r="B21" s="31" t="n"/>
      <c r="C21" s="32" t="n"/>
      <c r="D21" s="5" t="n"/>
      <c r="E21" s="2" t="n"/>
      <c r="F21" s="2" t="n"/>
      <c r="G21" s="2" t="n"/>
      <c r="H21" s="2" t="n"/>
      <c r="I21" s="5" t="n"/>
      <c r="J21" s="2" t="n"/>
      <c r="K21" s="2" t="n"/>
      <c r="L21" s="2" t="n"/>
      <c r="M21" s="33" t="n"/>
      <c r="N21" s="7">
        <f>IF($A21="","",IF($M21="","",IFERROR(($M21-($B21+$C21))*24,0)))</f>
        <v/>
      </c>
      <c r="O21" s="5" t="n"/>
      <c r="P21" s="5" t="n"/>
      <c r="Q21" s="2" t="n"/>
      <c r="R21" s="2" t="n"/>
      <c r="S21" s="2" t="n"/>
      <c r="T21" s="34" t="n"/>
      <c r="U21" s="7">
        <f>IF($A21="","",IF($T21="","",IFERROR(($T21-($B21+$C21))*24,"")))</f>
        <v/>
      </c>
      <c r="V21" s="35" t="n"/>
      <c r="W21" s="35" t="n"/>
      <c r="X21" s="10">
        <f>IF($A21="","",IF($M21="","",IF($N21&lt;=$AA21,"Sim","Não")))</f>
        <v/>
      </c>
      <c r="Y21" s="10">
        <f>IF($A21="","",IF(COUNTIF($G$2:$G$101,$G21)&gt;=3,"Verificar recorrência",""))</f>
        <v/>
      </c>
      <c r="Z21" s="5" t="n"/>
      <c r="AA21" s="7">
        <f>IF($A21="","",IFERROR(VLOOKUP($L21,'Cadastros'!$A$3:$B$6,2,FALSE),0))</f>
        <v/>
      </c>
    </row>
    <row r="22">
      <c r="A22" s="2" t="n"/>
      <c r="B22" s="31" t="n"/>
      <c r="C22" s="32" t="n"/>
      <c r="D22" s="5" t="n"/>
      <c r="E22" s="2" t="n"/>
      <c r="F22" s="2" t="n"/>
      <c r="G22" s="2" t="n"/>
      <c r="H22" s="2" t="n"/>
      <c r="I22" s="5" t="n"/>
      <c r="J22" s="2" t="n"/>
      <c r="K22" s="2" t="n"/>
      <c r="L22" s="2" t="n"/>
      <c r="M22" s="33" t="n"/>
      <c r="N22" s="7">
        <f>IF($A22="","",IF($M22="","",IFERROR(($M22-($B22+$C22))*24,0)))</f>
        <v/>
      </c>
      <c r="O22" s="5" t="n"/>
      <c r="P22" s="5" t="n"/>
      <c r="Q22" s="2" t="n"/>
      <c r="R22" s="2" t="n"/>
      <c r="S22" s="2" t="n"/>
      <c r="T22" s="34" t="n"/>
      <c r="U22" s="7">
        <f>IF($A22="","",IF($T22="","",IFERROR(($T22-($B22+$C22))*24,"")))</f>
        <v/>
      </c>
      <c r="V22" s="35" t="n"/>
      <c r="W22" s="35" t="n"/>
      <c r="X22" s="10">
        <f>IF($A22="","",IF($M22="","",IF($N22&lt;=$AA22,"Sim","Não")))</f>
        <v/>
      </c>
      <c r="Y22" s="10">
        <f>IF($A22="","",IF(COUNTIF($G$2:$G$101,$G22)&gt;=3,"Verificar recorrência",""))</f>
        <v/>
      </c>
      <c r="Z22" s="5" t="n"/>
      <c r="AA22" s="7">
        <f>IF($A22="","",IFERROR(VLOOKUP($L22,'Cadastros'!$A$3:$B$6,2,FALSE),0))</f>
        <v/>
      </c>
    </row>
    <row r="23">
      <c r="A23" s="2" t="n"/>
      <c r="B23" s="31" t="n"/>
      <c r="C23" s="32" t="n"/>
      <c r="D23" s="5" t="n"/>
      <c r="E23" s="2" t="n"/>
      <c r="F23" s="2" t="n"/>
      <c r="G23" s="2" t="n"/>
      <c r="H23" s="2" t="n"/>
      <c r="I23" s="5" t="n"/>
      <c r="J23" s="2" t="n"/>
      <c r="K23" s="2" t="n"/>
      <c r="L23" s="2" t="n"/>
      <c r="M23" s="33" t="n"/>
      <c r="N23" s="7">
        <f>IF($A23="","",IF($M23="","",IFERROR(($M23-($B23+$C23))*24,0)))</f>
        <v/>
      </c>
      <c r="O23" s="5" t="n"/>
      <c r="P23" s="5" t="n"/>
      <c r="Q23" s="2" t="n"/>
      <c r="R23" s="2" t="n"/>
      <c r="S23" s="2" t="n"/>
      <c r="T23" s="34" t="n"/>
      <c r="U23" s="7">
        <f>IF($A23="","",IF($T23="","",IFERROR(($T23-($B23+$C23))*24,"")))</f>
        <v/>
      </c>
      <c r="V23" s="35" t="n"/>
      <c r="W23" s="35" t="n"/>
      <c r="X23" s="10">
        <f>IF($A23="","",IF($M23="","",IF($N23&lt;=$AA23,"Sim","Não")))</f>
        <v/>
      </c>
      <c r="Y23" s="10">
        <f>IF($A23="","",IF(COUNTIF($G$2:$G$101,$G23)&gt;=3,"Verificar recorrência",""))</f>
        <v/>
      </c>
      <c r="Z23" s="5" t="n"/>
      <c r="AA23" s="7">
        <f>IF($A23="","",IFERROR(VLOOKUP($L23,'Cadastros'!$A$3:$B$6,2,FALSE),0))</f>
        <v/>
      </c>
    </row>
    <row r="24">
      <c r="A24" s="2" t="n"/>
      <c r="B24" s="31" t="n"/>
      <c r="C24" s="32" t="n"/>
      <c r="D24" s="5" t="n"/>
      <c r="E24" s="2" t="n"/>
      <c r="F24" s="2" t="n"/>
      <c r="G24" s="2" t="n"/>
      <c r="H24" s="2" t="n"/>
      <c r="I24" s="5" t="n"/>
      <c r="J24" s="2" t="n"/>
      <c r="K24" s="2" t="n"/>
      <c r="L24" s="2" t="n"/>
      <c r="M24" s="33" t="n"/>
      <c r="N24" s="7">
        <f>IF($A24="","",IF($M24="","",IFERROR(($M24-($B24+$C24))*24,0)))</f>
        <v/>
      </c>
      <c r="O24" s="5" t="n"/>
      <c r="P24" s="5" t="n"/>
      <c r="Q24" s="2" t="n"/>
      <c r="R24" s="2" t="n"/>
      <c r="S24" s="2" t="n"/>
      <c r="T24" s="34" t="n"/>
      <c r="U24" s="7">
        <f>IF($A24="","",IF($T24="","",IFERROR(($T24-($B24+$C24))*24,"")))</f>
        <v/>
      </c>
      <c r="V24" s="35" t="n"/>
      <c r="W24" s="35" t="n"/>
      <c r="X24" s="10">
        <f>IF($A24="","",IF($M24="","",IF($N24&lt;=$AA24,"Sim","Não")))</f>
        <v/>
      </c>
      <c r="Y24" s="10">
        <f>IF($A24="","",IF(COUNTIF($G$2:$G$101,$G24)&gt;=3,"Verificar recorrência",""))</f>
        <v/>
      </c>
      <c r="Z24" s="5" t="n"/>
      <c r="AA24" s="7">
        <f>IF($A24="","",IFERROR(VLOOKUP($L24,'Cadastros'!$A$3:$B$6,2,FALSE),0))</f>
        <v/>
      </c>
    </row>
    <row r="25">
      <c r="A25" s="2" t="n"/>
      <c r="B25" s="31" t="n"/>
      <c r="C25" s="32" t="n"/>
      <c r="D25" s="5" t="n"/>
      <c r="E25" s="2" t="n"/>
      <c r="F25" s="2" t="n"/>
      <c r="G25" s="2" t="n"/>
      <c r="H25" s="2" t="n"/>
      <c r="I25" s="5" t="n"/>
      <c r="J25" s="2" t="n"/>
      <c r="K25" s="2" t="n"/>
      <c r="L25" s="2" t="n"/>
      <c r="M25" s="33" t="n"/>
      <c r="N25" s="7">
        <f>IF($A25="","",IF($M25="","",IFERROR(($M25-($B25+$C25))*24,0)))</f>
        <v/>
      </c>
      <c r="O25" s="5" t="n"/>
      <c r="P25" s="5" t="n"/>
      <c r="Q25" s="2" t="n"/>
      <c r="R25" s="2" t="n"/>
      <c r="S25" s="2" t="n"/>
      <c r="T25" s="34" t="n"/>
      <c r="U25" s="7">
        <f>IF($A25="","",IF($T25="","",IFERROR(($T25-($B25+$C25))*24,"")))</f>
        <v/>
      </c>
      <c r="V25" s="35" t="n"/>
      <c r="W25" s="35" t="n"/>
      <c r="X25" s="10">
        <f>IF($A25="","",IF($M25="","",IF($N25&lt;=$AA25,"Sim","Não")))</f>
        <v/>
      </c>
      <c r="Y25" s="10">
        <f>IF($A25="","",IF(COUNTIF($G$2:$G$101,$G25)&gt;=3,"Verificar recorrência",""))</f>
        <v/>
      </c>
      <c r="Z25" s="5" t="n"/>
      <c r="AA25" s="7">
        <f>IF($A25="","",IFERROR(VLOOKUP($L25,'Cadastros'!$A$3:$B$6,2,FALSE),0))</f>
        <v/>
      </c>
    </row>
    <row r="26">
      <c r="A26" s="2" t="n"/>
      <c r="B26" s="31" t="n"/>
      <c r="C26" s="32" t="n"/>
      <c r="D26" s="5" t="n"/>
      <c r="E26" s="2" t="n"/>
      <c r="F26" s="2" t="n"/>
      <c r="G26" s="2" t="n"/>
      <c r="H26" s="2" t="n"/>
      <c r="I26" s="5" t="n"/>
      <c r="J26" s="2" t="n"/>
      <c r="K26" s="2" t="n"/>
      <c r="L26" s="2" t="n"/>
      <c r="M26" s="33" t="n"/>
      <c r="N26" s="7">
        <f>IF($A26="","",IF($M26="","",IFERROR(($M26-($B26+$C26))*24,0)))</f>
        <v/>
      </c>
      <c r="O26" s="5" t="n"/>
      <c r="P26" s="5" t="n"/>
      <c r="Q26" s="2" t="n"/>
      <c r="R26" s="2" t="n"/>
      <c r="S26" s="2" t="n"/>
      <c r="T26" s="34" t="n"/>
      <c r="U26" s="7">
        <f>IF($A26="","",IF($T26="","",IFERROR(($T26-($B26+$C26))*24,"")))</f>
        <v/>
      </c>
      <c r="V26" s="35" t="n"/>
      <c r="W26" s="35" t="n"/>
      <c r="X26" s="10">
        <f>IF($A26="","",IF($M26="","",IF($N26&lt;=$AA26,"Sim","Não")))</f>
        <v/>
      </c>
      <c r="Y26" s="10">
        <f>IF($A26="","",IF(COUNTIF($G$2:$G$101,$G26)&gt;=3,"Verificar recorrência",""))</f>
        <v/>
      </c>
      <c r="Z26" s="5" t="n"/>
      <c r="AA26" s="7">
        <f>IF($A26="","",IFERROR(VLOOKUP($L26,'Cadastros'!$A$3:$B$6,2,FALSE),0))</f>
        <v/>
      </c>
    </row>
    <row r="27">
      <c r="A27" s="2" t="n"/>
      <c r="B27" s="31" t="n"/>
      <c r="C27" s="32" t="n"/>
      <c r="D27" s="5" t="n"/>
      <c r="E27" s="2" t="n"/>
      <c r="F27" s="2" t="n"/>
      <c r="G27" s="2" t="n"/>
      <c r="H27" s="2" t="n"/>
      <c r="I27" s="5" t="n"/>
      <c r="J27" s="2" t="n"/>
      <c r="K27" s="2" t="n"/>
      <c r="L27" s="2" t="n"/>
      <c r="M27" s="33" t="n"/>
      <c r="N27" s="7">
        <f>IF($A27="","",IF($M27="","",IFERROR(($M27-($B27+$C27))*24,0)))</f>
        <v/>
      </c>
      <c r="O27" s="5" t="n"/>
      <c r="P27" s="5" t="n"/>
      <c r="Q27" s="2" t="n"/>
      <c r="R27" s="2" t="n"/>
      <c r="S27" s="2" t="n"/>
      <c r="T27" s="34" t="n"/>
      <c r="U27" s="7">
        <f>IF($A27="","",IF($T27="","",IFERROR(($T27-($B27+$C27))*24,"")))</f>
        <v/>
      </c>
      <c r="V27" s="35" t="n"/>
      <c r="W27" s="35" t="n"/>
      <c r="X27" s="10">
        <f>IF($A27="","",IF($M27="","",IF($N27&lt;=$AA27,"Sim","Não")))</f>
        <v/>
      </c>
      <c r="Y27" s="10">
        <f>IF($A27="","",IF(COUNTIF($G$2:$G$101,$G27)&gt;=3,"Verificar recorrência",""))</f>
        <v/>
      </c>
      <c r="Z27" s="5" t="n"/>
      <c r="AA27" s="7">
        <f>IF($A27="","",IFERROR(VLOOKUP($L27,'Cadastros'!$A$3:$B$6,2,FALSE),0))</f>
        <v/>
      </c>
    </row>
    <row r="28">
      <c r="A28" s="2" t="n"/>
      <c r="B28" s="31" t="n"/>
      <c r="C28" s="32" t="n"/>
      <c r="D28" s="5" t="n"/>
      <c r="E28" s="2" t="n"/>
      <c r="F28" s="2" t="n"/>
      <c r="G28" s="2" t="n"/>
      <c r="H28" s="2" t="n"/>
      <c r="I28" s="5" t="n"/>
      <c r="J28" s="2" t="n"/>
      <c r="K28" s="2" t="n"/>
      <c r="L28" s="2" t="n"/>
      <c r="M28" s="33" t="n"/>
      <c r="N28" s="7">
        <f>IF($A28="","",IF($M28="","",IFERROR(($M28-($B28+$C28))*24,0)))</f>
        <v/>
      </c>
      <c r="O28" s="5" t="n"/>
      <c r="P28" s="5" t="n"/>
      <c r="Q28" s="2" t="n"/>
      <c r="R28" s="2" t="n"/>
      <c r="S28" s="2" t="n"/>
      <c r="T28" s="34" t="n"/>
      <c r="U28" s="7">
        <f>IF($A28="","",IF($T28="","",IFERROR(($T28-($B28+$C28))*24,"")))</f>
        <v/>
      </c>
      <c r="V28" s="35" t="n"/>
      <c r="W28" s="35" t="n"/>
      <c r="X28" s="10">
        <f>IF($A28="","",IF($M28="","",IF($N28&lt;=$AA28,"Sim","Não")))</f>
        <v/>
      </c>
      <c r="Y28" s="10">
        <f>IF($A28="","",IF(COUNTIF($G$2:$G$101,$G28)&gt;=3,"Verificar recorrência",""))</f>
        <v/>
      </c>
      <c r="Z28" s="5" t="n"/>
      <c r="AA28" s="7">
        <f>IF($A28="","",IFERROR(VLOOKUP($L28,'Cadastros'!$A$3:$B$6,2,FALSE),0))</f>
        <v/>
      </c>
    </row>
    <row r="29">
      <c r="A29" s="2" t="n"/>
      <c r="B29" s="31" t="n"/>
      <c r="C29" s="32" t="n"/>
      <c r="D29" s="5" t="n"/>
      <c r="E29" s="2" t="n"/>
      <c r="F29" s="2" t="n"/>
      <c r="G29" s="2" t="n"/>
      <c r="H29" s="2" t="n"/>
      <c r="I29" s="5" t="n"/>
      <c r="J29" s="2" t="n"/>
      <c r="K29" s="2" t="n"/>
      <c r="L29" s="2" t="n"/>
      <c r="M29" s="33" t="n"/>
      <c r="N29" s="7">
        <f>IF($A29="","",IF($M29="","",IFERROR(($M29-($B29+$C29))*24,0)))</f>
        <v/>
      </c>
      <c r="O29" s="5" t="n"/>
      <c r="P29" s="5" t="n"/>
      <c r="Q29" s="2" t="n"/>
      <c r="R29" s="2" t="n"/>
      <c r="S29" s="2" t="n"/>
      <c r="T29" s="34" t="n"/>
      <c r="U29" s="7">
        <f>IF($A29="","",IF($T29="","",IFERROR(($T29-($B29+$C29))*24,"")))</f>
        <v/>
      </c>
      <c r="V29" s="35" t="n"/>
      <c r="W29" s="35" t="n"/>
      <c r="X29" s="10">
        <f>IF($A29="","",IF($M29="","",IF($N29&lt;=$AA29,"Sim","Não")))</f>
        <v/>
      </c>
      <c r="Y29" s="10">
        <f>IF($A29="","",IF(COUNTIF($G$2:$G$101,$G29)&gt;=3,"Verificar recorrência",""))</f>
        <v/>
      </c>
      <c r="Z29" s="5" t="n"/>
      <c r="AA29" s="7">
        <f>IF($A29="","",IFERROR(VLOOKUP($L29,'Cadastros'!$A$3:$B$6,2,FALSE),0))</f>
        <v/>
      </c>
    </row>
    <row r="30">
      <c r="A30" s="2" t="n"/>
      <c r="B30" s="31" t="n"/>
      <c r="C30" s="32" t="n"/>
      <c r="D30" s="5" t="n"/>
      <c r="E30" s="2" t="n"/>
      <c r="F30" s="2" t="n"/>
      <c r="G30" s="2" t="n"/>
      <c r="H30" s="2" t="n"/>
      <c r="I30" s="5" t="n"/>
      <c r="J30" s="2" t="n"/>
      <c r="K30" s="2" t="n"/>
      <c r="L30" s="2" t="n"/>
      <c r="M30" s="33" t="n"/>
      <c r="N30" s="7">
        <f>IF($A30="","",IF($M30="","",IFERROR(($M30-($B30+$C30))*24,0)))</f>
        <v/>
      </c>
      <c r="O30" s="5" t="n"/>
      <c r="P30" s="5" t="n"/>
      <c r="Q30" s="2" t="n"/>
      <c r="R30" s="2" t="n"/>
      <c r="S30" s="2" t="n"/>
      <c r="T30" s="34" t="n"/>
      <c r="U30" s="7">
        <f>IF($A30="","",IF($T30="","",IFERROR(($T30-($B30+$C30))*24,"")))</f>
        <v/>
      </c>
      <c r="V30" s="35" t="n"/>
      <c r="W30" s="35" t="n"/>
      <c r="X30" s="10">
        <f>IF($A30="","",IF($M30="","",IF($N30&lt;=$AA30,"Sim","Não")))</f>
        <v/>
      </c>
      <c r="Y30" s="10">
        <f>IF($A30="","",IF(COUNTIF($G$2:$G$101,$G30)&gt;=3,"Verificar recorrência",""))</f>
        <v/>
      </c>
      <c r="Z30" s="5" t="n"/>
      <c r="AA30" s="7">
        <f>IF($A30="","",IFERROR(VLOOKUP($L30,'Cadastros'!$A$3:$B$6,2,FALSE),0))</f>
        <v/>
      </c>
    </row>
    <row r="31">
      <c r="A31" s="2" t="n"/>
      <c r="B31" s="31" t="n"/>
      <c r="C31" s="32" t="n"/>
      <c r="D31" s="5" t="n"/>
      <c r="E31" s="2" t="n"/>
      <c r="F31" s="2" t="n"/>
      <c r="G31" s="2" t="n"/>
      <c r="H31" s="2" t="n"/>
      <c r="I31" s="5" t="n"/>
      <c r="J31" s="2" t="n"/>
      <c r="K31" s="2" t="n"/>
      <c r="L31" s="2" t="n"/>
      <c r="M31" s="33" t="n"/>
      <c r="N31" s="7">
        <f>IF($A31="","",IF($M31="","",IFERROR(($M31-($B31+$C31))*24,0)))</f>
        <v/>
      </c>
      <c r="O31" s="5" t="n"/>
      <c r="P31" s="5" t="n"/>
      <c r="Q31" s="2" t="n"/>
      <c r="R31" s="2" t="n"/>
      <c r="S31" s="2" t="n"/>
      <c r="T31" s="34" t="n"/>
      <c r="U31" s="7">
        <f>IF($A31="","",IF($T31="","",IFERROR(($T31-($B31+$C31))*24,"")))</f>
        <v/>
      </c>
      <c r="V31" s="35" t="n"/>
      <c r="W31" s="35" t="n"/>
      <c r="X31" s="10">
        <f>IF($A31="","",IF($M31="","",IF($N31&lt;=$AA31,"Sim","Não")))</f>
        <v/>
      </c>
      <c r="Y31" s="10">
        <f>IF($A31="","",IF(COUNTIF($G$2:$G$101,$G31)&gt;=3,"Verificar recorrência",""))</f>
        <v/>
      </c>
      <c r="Z31" s="5" t="n"/>
      <c r="AA31" s="7">
        <f>IF($A31="","",IFERROR(VLOOKUP($L31,'Cadastros'!$A$3:$B$6,2,FALSE),0))</f>
        <v/>
      </c>
    </row>
    <row r="32">
      <c r="A32" s="2" t="n"/>
      <c r="B32" s="31" t="n"/>
      <c r="C32" s="32" t="n"/>
      <c r="D32" s="5" t="n"/>
      <c r="E32" s="2" t="n"/>
      <c r="F32" s="2" t="n"/>
      <c r="G32" s="2" t="n"/>
      <c r="H32" s="2" t="n"/>
      <c r="I32" s="5" t="n"/>
      <c r="J32" s="2" t="n"/>
      <c r="K32" s="2" t="n"/>
      <c r="L32" s="2" t="n"/>
      <c r="M32" s="33" t="n"/>
      <c r="N32" s="7">
        <f>IF($A32="","",IF($M32="","",IFERROR(($M32-($B32+$C32))*24,0)))</f>
        <v/>
      </c>
      <c r="O32" s="5" t="n"/>
      <c r="P32" s="5" t="n"/>
      <c r="Q32" s="2" t="n"/>
      <c r="R32" s="2" t="n"/>
      <c r="S32" s="2" t="n"/>
      <c r="T32" s="34" t="n"/>
      <c r="U32" s="7">
        <f>IF($A32="","",IF($T32="","",IFERROR(($T32-($B32+$C32))*24,"")))</f>
        <v/>
      </c>
      <c r="V32" s="35" t="n"/>
      <c r="W32" s="35" t="n"/>
      <c r="X32" s="10">
        <f>IF($A32="","",IF($M32="","",IF($N32&lt;=$AA32,"Sim","Não")))</f>
        <v/>
      </c>
      <c r="Y32" s="10">
        <f>IF($A32="","",IF(COUNTIF($G$2:$G$101,$G32)&gt;=3,"Verificar recorrência",""))</f>
        <v/>
      </c>
      <c r="Z32" s="5" t="n"/>
      <c r="AA32" s="7">
        <f>IF($A32="","",IFERROR(VLOOKUP($L32,'Cadastros'!$A$3:$B$6,2,FALSE),0))</f>
        <v/>
      </c>
    </row>
    <row r="33">
      <c r="A33" s="2" t="n"/>
      <c r="B33" s="31" t="n"/>
      <c r="C33" s="32" t="n"/>
      <c r="D33" s="5" t="n"/>
      <c r="E33" s="2" t="n"/>
      <c r="F33" s="2" t="n"/>
      <c r="G33" s="2" t="n"/>
      <c r="H33" s="2" t="n"/>
      <c r="I33" s="5" t="n"/>
      <c r="J33" s="2" t="n"/>
      <c r="K33" s="2" t="n"/>
      <c r="L33" s="2" t="n"/>
      <c r="M33" s="33" t="n"/>
      <c r="N33" s="7">
        <f>IF($A33="","",IF($M33="","",IFERROR(($M33-($B33+$C33))*24,0)))</f>
        <v/>
      </c>
      <c r="O33" s="5" t="n"/>
      <c r="P33" s="5" t="n"/>
      <c r="Q33" s="2" t="n"/>
      <c r="R33" s="2" t="n"/>
      <c r="S33" s="2" t="n"/>
      <c r="T33" s="34" t="n"/>
      <c r="U33" s="7">
        <f>IF($A33="","",IF($T33="","",IFERROR(($T33-($B33+$C33))*24,"")))</f>
        <v/>
      </c>
      <c r="V33" s="35" t="n"/>
      <c r="W33" s="35" t="n"/>
      <c r="X33" s="10">
        <f>IF($A33="","",IF($M33="","",IF($N33&lt;=$AA33,"Sim","Não")))</f>
        <v/>
      </c>
      <c r="Y33" s="10">
        <f>IF($A33="","",IF(COUNTIF($G$2:$G$101,$G33)&gt;=3,"Verificar recorrência",""))</f>
        <v/>
      </c>
      <c r="Z33" s="5" t="n"/>
      <c r="AA33" s="7">
        <f>IF($A33="","",IFERROR(VLOOKUP($L33,'Cadastros'!$A$3:$B$6,2,FALSE),0))</f>
        <v/>
      </c>
    </row>
    <row r="34">
      <c r="A34" s="2" t="n"/>
      <c r="B34" s="31" t="n"/>
      <c r="C34" s="32" t="n"/>
      <c r="D34" s="5" t="n"/>
      <c r="E34" s="2" t="n"/>
      <c r="F34" s="2" t="n"/>
      <c r="G34" s="2" t="n"/>
      <c r="H34" s="2" t="n"/>
      <c r="I34" s="5" t="n"/>
      <c r="J34" s="2" t="n"/>
      <c r="K34" s="2" t="n"/>
      <c r="L34" s="2" t="n"/>
      <c r="M34" s="33" t="n"/>
      <c r="N34" s="7">
        <f>IF($A34="","",IF($M34="","",IFERROR(($M34-($B34+$C34))*24,0)))</f>
        <v/>
      </c>
      <c r="O34" s="5" t="n"/>
      <c r="P34" s="5" t="n"/>
      <c r="Q34" s="2" t="n"/>
      <c r="R34" s="2" t="n"/>
      <c r="S34" s="2" t="n"/>
      <c r="T34" s="34" t="n"/>
      <c r="U34" s="7">
        <f>IF($A34="","",IF($T34="","",IFERROR(($T34-($B34+$C34))*24,"")))</f>
        <v/>
      </c>
      <c r="V34" s="35" t="n"/>
      <c r="W34" s="35" t="n"/>
      <c r="X34" s="10">
        <f>IF($A34="","",IF($M34="","",IF($N34&lt;=$AA34,"Sim","Não")))</f>
        <v/>
      </c>
      <c r="Y34" s="10">
        <f>IF($A34="","",IF(COUNTIF($G$2:$G$101,$G34)&gt;=3,"Verificar recorrência",""))</f>
        <v/>
      </c>
      <c r="Z34" s="5" t="n"/>
      <c r="AA34" s="7">
        <f>IF($A34="","",IFERROR(VLOOKUP($L34,'Cadastros'!$A$3:$B$6,2,FALSE),0))</f>
        <v/>
      </c>
    </row>
    <row r="35">
      <c r="A35" s="2" t="n"/>
      <c r="B35" s="31" t="n"/>
      <c r="C35" s="32" t="n"/>
      <c r="D35" s="5" t="n"/>
      <c r="E35" s="2" t="n"/>
      <c r="F35" s="2" t="n"/>
      <c r="G35" s="2" t="n"/>
      <c r="H35" s="2" t="n"/>
      <c r="I35" s="5" t="n"/>
      <c r="J35" s="2" t="n"/>
      <c r="K35" s="2" t="n"/>
      <c r="L35" s="2" t="n"/>
      <c r="M35" s="33" t="n"/>
      <c r="N35" s="7">
        <f>IF($A35="","",IF($M35="","",IFERROR(($M35-($B35+$C35))*24,0)))</f>
        <v/>
      </c>
      <c r="O35" s="5" t="n"/>
      <c r="P35" s="5" t="n"/>
      <c r="Q35" s="2" t="n"/>
      <c r="R35" s="2" t="n"/>
      <c r="S35" s="2" t="n"/>
      <c r="T35" s="34" t="n"/>
      <c r="U35" s="7">
        <f>IF($A35="","",IF($T35="","",IFERROR(($T35-($B35+$C35))*24,"")))</f>
        <v/>
      </c>
      <c r="V35" s="35" t="n"/>
      <c r="W35" s="35" t="n"/>
      <c r="X35" s="10">
        <f>IF($A35="","",IF($M35="","",IF($N35&lt;=$AA35,"Sim","Não")))</f>
        <v/>
      </c>
      <c r="Y35" s="10">
        <f>IF($A35="","",IF(COUNTIF($G$2:$G$101,$G35)&gt;=3,"Verificar recorrência",""))</f>
        <v/>
      </c>
      <c r="Z35" s="5" t="n"/>
      <c r="AA35" s="7">
        <f>IF($A35="","",IFERROR(VLOOKUP($L35,'Cadastros'!$A$3:$B$6,2,FALSE),0))</f>
        <v/>
      </c>
    </row>
    <row r="36">
      <c r="A36" s="2" t="n"/>
      <c r="B36" s="31" t="n"/>
      <c r="C36" s="32" t="n"/>
      <c r="D36" s="5" t="n"/>
      <c r="E36" s="2" t="n"/>
      <c r="F36" s="2" t="n"/>
      <c r="G36" s="2" t="n"/>
      <c r="H36" s="2" t="n"/>
      <c r="I36" s="5" t="n"/>
      <c r="J36" s="2" t="n"/>
      <c r="K36" s="2" t="n"/>
      <c r="L36" s="2" t="n"/>
      <c r="M36" s="33" t="n"/>
      <c r="N36" s="7">
        <f>IF($A36="","",IF($M36="","",IFERROR(($M36-($B36+$C36))*24,0)))</f>
        <v/>
      </c>
      <c r="O36" s="5" t="n"/>
      <c r="P36" s="5" t="n"/>
      <c r="Q36" s="2" t="n"/>
      <c r="R36" s="2" t="n"/>
      <c r="S36" s="2" t="n"/>
      <c r="T36" s="34" t="n"/>
      <c r="U36" s="7">
        <f>IF($A36="","",IF($T36="","",IFERROR(($T36-($B36+$C36))*24,"")))</f>
        <v/>
      </c>
      <c r="V36" s="35" t="n"/>
      <c r="W36" s="35" t="n"/>
      <c r="X36" s="10">
        <f>IF($A36="","",IF($M36="","",IF($N36&lt;=$AA36,"Sim","Não")))</f>
        <v/>
      </c>
      <c r="Y36" s="10">
        <f>IF($A36="","",IF(COUNTIF($G$2:$G$101,$G36)&gt;=3,"Verificar recorrência",""))</f>
        <v/>
      </c>
      <c r="Z36" s="5" t="n"/>
      <c r="AA36" s="7">
        <f>IF($A36="","",IFERROR(VLOOKUP($L36,'Cadastros'!$A$3:$B$6,2,FALSE),0))</f>
        <v/>
      </c>
    </row>
    <row r="37">
      <c r="A37" s="2" t="n"/>
      <c r="B37" s="31" t="n"/>
      <c r="C37" s="32" t="n"/>
      <c r="D37" s="5" t="n"/>
      <c r="E37" s="2" t="n"/>
      <c r="F37" s="2" t="n"/>
      <c r="G37" s="2" t="n"/>
      <c r="H37" s="2" t="n"/>
      <c r="I37" s="5" t="n"/>
      <c r="J37" s="2" t="n"/>
      <c r="K37" s="2" t="n"/>
      <c r="L37" s="2" t="n"/>
      <c r="M37" s="33" t="n"/>
      <c r="N37" s="7">
        <f>IF($A37="","",IF($M37="","",IFERROR(($M37-($B37+$C37))*24,0)))</f>
        <v/>
      </c>
      <c r="O37" s="5" t="n"/>
      <c r="P37" s="5" t="n"/>
      <c r="Q37" s="2" t="n"/>
      <c r="R37" s="2" t="n"/>
      <c r="S37" s="2" t="n"/>
      <c r="T37" s="34" t="n"/>
      <c r="U37" s="7">
        <f>IF($A37="","",IF($T37="","",IFERROR(($T37-($B37+$C37))*24,"")))</f>
        <v/>
      </c>
      <c r="V37" s="35" t="n"/>
      <c r="W37" s="35" t="n"/>
      <c r="X37" s="10">
        <f>IF($A37="","",IF($M37="","",IF($N37&lt;=$AA37,"Sim","Não")))</f>
        <v/>
      </c>
      <c r="Y37" s="10">
        <f>IF($A37="","",IF(COUNTIF($G$2:$G$101,$G37)&gt;=3,"Verificar recorrência",""))</f>
        <v/>
      </c>
      <c r="Z37" s="5" t="n"/>
      <c r="AA37" s="7">
        <f>IF($A37="","",IFERROR(VLOOKUP($L37,'Cadastros'!$A$3:$B$6,2,FALSE),0))</f>
        <v/>
      </c>
    </row>
    <row r="38">
      <c r="A38" s="2" t="n"/>
      <c r="B38" s="31" t="n"/>
      <c r="C38" s="32" t="n"/>
      <c r="D38" s="5" t="n"/>
      <c r="E38" s="2" t="n"/>
      <c r="F38" s="2" t="n"/>
      <c r="G38" s="2" t="n"/>
      <c r="H38" s="2" t="n"/>
      <c r="I38" s="5" t="n"/>
      <c r="J38" s="2" t="n"/>
      <c r="K38" s="2" t="n"/>
      <c r="L38" s="2" t="n"/>
      <c r="M38" s="33" t="n"/>
      <c r="N38" s="7">
        <f>IF($A38="","",IF($M38="","",IFERROR(($M38-($B38+$C38))*24,0)))</f>
        <v/>
      </c>
      <c r="O38" s="5" t="n"/>
      <c r="P38" s="5" t="n"/>
      <c r="Q38" s="2" t="n"/>
      <c r="R38" s="2" t="n"/>
      <c r="S38" s="2" t="n"/>
      <c r="T38" s="34" t="n"/>
      <c r="U38" s="7">
        <f>IF($A38="","",IF($T38="","",IFERROR(($T38-($B38+$C38))*24,"")))</f>
        <v/>
      </c>
      <c r="V38" s="35" t="n"/>
      <c r="W38" s="35" t="n"/>
      <c r="X38" s="10">
        <f>IF($A38="","",IF($M38="","",IF($N38&lt;=$AA38,"Sim","Não")))</f>
        <v/>
      </c>
      <c r="Y38" s="10">
        <f>IF($A38="","",IF(COUNTIF($G$2:$G$101,$G38)&gt;=3,"Verificar recorrência",""))</f>
        <v/>
      </c>
      <c r="Z38" s="5" t="n"/>
      <c r="AA38" s="7">
        <f>IF($A38="","",IFERROR(VLOOKUP($L38,'Cadastros'!$A$3:$B$6,2,FALSE),0))</f>
        <v/>
      </c>
    </row>
    <row r="39">
      <c r="A39" s="2" t="n"/>
      <c r="B39" s="31" t="n"/>
      <c r="C39" s="32" t="n"/>
      <c r="D39" s="5" t="n"/>
      <c r="E39" s="2" t="n"/>
      <c r="F39" s="2" t="n"/>
      <c r="G39" s="2" t="n"/>
      <c r="H39" s="2" t="n"/>
      <c r="I39" s="5" t="n"/>
      <c r="J39" s="2" t="n"/>
      <c r="K39" s="2" t="n"/>
      <c r="L39" s="2" t="n"/>
      <c r="M39" s="33" t="n"/>
      <c r="N39" s="7">
        <f>IF($A39="","",IF($M39="","",IFERROR(($M39-($B39+$C39))*24,0)))</f>
        <v/>
      </c>
      <c r="O39" s="5" t="n"/>
      <c r="P39" s="5" t="n"/>
      <c r="Q39" s="2" t="n"/>
      <c r="R39" s="2" t="n"/>
      <c r="S39" s="2" t="n"/>
      <c r="T39" s="34" t="n"/>
      <c r="U39" s="7">
        <f>IF($A39="","",IF($T39="","",IFERROR(($T39-($B39+$C39))*24,"")))</f>
        <v/>
      </c>
      <c r="V39" s="35" t="n"/>
      <c r="W39" s="35" t="n"/>
      <c r="X39" s="10">
        <f>IF($A39="","",IF($M39="","",IF($N39&lt;=$AA39,"Sim","Não")))</f>
        <v/>
      </c>
      <c r="Y39" s="10">
        <f>IF($A39="","",IF(COUNTIF($G$2:$G$101,$G39)&gt;=3,"Verificar recorrência",""))</f>
        <v/>
      </c>
      <c r="Z39" s="5" t="n"/>
      <c r="AA39" s="7">
        <f>IF($A39="","",IFERROR(VLOOKUP($L39,'Cadastros'!$A$3:$B$6,2,FALSE),0))</f>
        <v/>
      </c>
    </row>
    <row r="40">
      <c r="A40" s="2" t="n"/>
      <c r="B40" s="31" t="n"/>
      <c r="C40" s="32" t="n"/>
      <c r="D40" s="5" t="n"/>
      <c r="E40" s="2" t="n"/>
      <c r="F40" s="2" t="n"/>
      <c r="G40" s="2" t="n"/>
      <c r="H40" s="2" t="n"/>
      <c r="I40" s="5" t="n"/>
      <c r="J40" s="2" t="n"/>
      <c r="K40" s="2" t="n"/>
      <c r="L40" s="2" t="n"/>
      <c r="M40" s="33" t="n"/>
      <c r="N40" s="7">
        <f>IF($A40="","",IF($M40="","",IFERROR(($M40-($B40+$C40))*24,0)))</f>
        <v/>
      </c>
      <c r="O40" s="5" t="n"/>
      <c r="P40" s="5" t="n"/>
      <c r="Q40" s="2" t="n"/>
      <c r="R40" s="2" t="n"/>
      <c r="S40" s="2" t="n"/>
      <c r="T40" s="34" t="n"/>
      <c r="U40" s="7">
        <f>IF($A40="","",IF($T40="","",IFERROR(($T40-($B40+$C40))*24,"")))</f>
        <v/>
      </c>
      <c r="V40" s="35" t="n"/>
      <c r="W40" s="35" t="n"/>
      <c r="X40" s="10">
        <f>IF($A40="","",IF($M40="","",IF($N40&lt;=$AA40,"Sim","Não")))</f>
        <v/>
      </c>
      <c r="Y40" s="10">
        <f>IF($A40="","",IF(COUNTIF($G$2:$G$101,$G40)&gt;=3,"Verificar recorrência",""))</f>
        <v/>
      </c>
      <c r="Z40" s="5" t="n"/>
      <c r="AA40" s="7">
        <f>IF($A40="","",IFERROR(VLOOKUP($L40,'Cadastros'!$A$3:$B$6,2,FALSE),0))</f>
        <v/>
      </c>
    </row>
    <row r="41">
      <c r="A41" s="2" t="n"/>
      <c r="B41" s="31" t="n"/>
      <c r="C41" s="32" t="n"/>
      <c r="D41" s="5" t="n"/>
      <c r="E41" s="2" t="n"/>
      <c r="F41" s="2" t="n"/>
      <c r="G41" s="2" t="n"/>
      <c r="H41" s="2" t="n"/>
      <c r="I41" s="5" t="n"/>
      <c r="J41" s="2" t="n"/>
      <c r="K41" s="2" t="n"/>
      <c r="L41" s="2" t="n"/>
      <c r="M41" s="33" t="n"/>
      <c r="N41" s="7">
        <f>IF($A41="","",IF($M41="","",IFERROR(($M41-($B41+$C41))*24,0)))</f>
        <v/>
      </c>
      <c r="O41" s="5" t="n"/>
      <c r="P41" s="5" t="n"/>
      <c r="Q41" s="2" t="n"/>
      <c r="R41" s="2" t="n"/>
      <c r="S41" s="2" t="n"/>
      <c r="T41" s="34" t="n"/>
      <c r="U41" s="7">
        <f>IF($A41="","",IF($T41="","",IFERROR(($T41-($B41+$C41))*24,"")))</f>
        <v/>
      </c>
      <c r="V41" s="35" t="n"/>
      <c r="W41" s="35" t="n"/>
      <c r="X41" s="10">
        <f>IF($A41="","",IF($M41="","",IF($N41&lt;=$AA41,"Sim","Não")))</f>
        <v/>
      </c>
      <c r="Y41" s="10">
        <f>IF($A41="","",IF(COUNTIF($G$2:$G$101,$G41)&gt;=3,"Verificar recorrência",""))</f>
        <v/>
      </c>
      <c r="Z41" s="5" t="n"/>
      <c r="AA41" s="7">
        <f>IF($A41="","",IFERROR(VLOOKUP($L41,'Cadastros'!$A$3:$B$6,2,FALSE),0))</f>
        <v/>
      </c>
    </row>
    <row r="42">
      <c r="A42" s="2" t="n"/>
      <c r="B42" s="31" t="n"/>
      <c r="C42" s="32" t="n"/>
      <c r="D42" s="5" t="n"/>
      <c r="E42" s="2" t="n"/>
      <c r="F42" s="2" t="n"/>
      <c r="G42" s="2" t="n"/>
      <c r="H42" s="2" t="n"/>
      <c r="I42" s="5" t="n"/>
      <c r="J42" s="2" t="n"/>
      <c r="K42" s="2" t="n"/>
      <c r="L42" s="2" t="n"/>
      <c r="M42" s="33" t="n"/>
      <c r="N42" s="7">
        <f>IF($A42="","",IF($M42="","",IFERROR(($M42-($B42+$C42))*24,0)))</f>
        <v/>
      </c>
      <c r="O42" s="5" t="n"/>
      <c r="P42" s="5" t="n"/>
      <c r="Q42" s="2" t="n"/>
      <c r="R42" s="2" t="n"/>
      <c r="S42" s="2" t="n"/>
      <c r="T42" s="34" t="n"/>
      <c r="U42" s="7">
        <f>IF($A42="","",IF($T42="","",IFERROR(($T42-($B42+$C42))*24,"")))</f>
        <v/>
      </c>
      <c r="V42" s="35" t="n"/>
      <c r="W42" s="35" t="n"/>
      <c r="X42" s="10">
        <f>IF($A42="","",IF($M42="","",IF($N42&lt;=$AA42,"Sim","Não")))</f>
        <v/>
      </c>
      <c r="Y42" s="10">
        <f>IF($A42="","",IF(COUNTIF($G$2:$G$101,$G42)&gt;=3,"Verificar recorrência",""))</f>
        <v/>
      </c>
      <c r="Z42" s="5" t="n"/>
      <c r="AA42" s="7">
        <f>IF($A42="","",IFERROR(VLOOKUP($L42,'Cadastros'!$A$3:$B$6,2,FALSE),0))</f>
        <v/>
      </c>
    </row>
    <row r="43">
      <c r="A43" s="2" t="n"/>
      <c r="B43" s="31" t="n"/>
      <c r="C43" s="32" t="n"/>
      <c r="D43" s="5" t="n"/>
      <c r="E43" s="2" t="n"/>
      <c r="F43" s="2" t="n"/>
      <c r="G43" s="2" t="n"/>
      <c r="H43" s="2" t="n"/>
      <c r="I43" s="5" t="n"/>
      <c r="J43" s="2" t="n"/>
      <c r="K43" s="2" t="n"/>
      <c r="L43" s="2" t="n"/>
      <c r="M43" s="33" t="n"/>
      <c r="N43" s="7">
        <f>IF($A43="","",IF($M43="","",IFERROR(($M43-($B43+$C43))*24,0)))</f>
        <v/>
      </c>
      <c r="O43" s="5" t="n"/>
      <c r="P43" s="5" t="n"/>
      <c r="Q43" s="2" t="n"/>
      <c r="R43" s="2" t="n"/>
      <c r="S43" s="2" t="n"/>
      <c r="T43" s="34" t="n"/>
      <c r="U43" s="7">
        <f>IF($A43="","",IF($T43="","",IFERROR(($T43-($B43+$C43))*24,"")))</f>
        <v/>
      </c>
      <c r="V43" s="35" t="n"/>
      <c r="W43" s="35" t="n"/>
      <c r="X43" s="10">
        <f>IF($A43="","",IF($M43="","",IF($N43&lt;=$AA43,"Sim","Não")))</f>
        <v/>
      </c>
      <c r="Y43" s="10">
        <f>IF($A43="","",IF(COUNTIF($G$2:$G$101,$G43)&gt;=3,"Verificar recorrência",""))</f>
        <v/>
      </c>
      <c r="Z43" s="5" t="n"/>
      <c r="AA43" s="7">
        <f>IF($A43="","",IFERROR(VLOOKUP($L43,'Cadastros'!$A$3:$B$6,2,FALSE),0))</f>
        <v/>
      </c>
    </row>
    <row r="44">
      <c r="A44" s="2" t="n"/>
      <c r="B44" s="31" t="n"/>
      <c r="C44" s="32" t="n"/>
      <c r="D44" s="5" t="n"/>
      <c r="E44" s="2" t="n"/>
      <c r="F44" s="2" t="n"/>
      <c r="G44" s="2" t="n"/>
      <c r="H44" s="2" t="n"/>
      <c r="I44" s="5" t="n"/>
      <c r="J44" s="2" t="n"/>
      <c r="K44" s="2" t="n"/>
      <c r="L44" s="2" t="n"/>
      <c r="M44" s="33" t="n"/>
      <c r="N44" s="7">
        <f>IF($A44="","",IF($M44="","",IFERROR(($M44-($B44+$C44))*24,0)))</f>
        <v/>
      </c>
      <c r="O44" s="5" t="n"/>
      <c r="P44" s="5" t="n"/>
      <c r="Q44" s="2" t="n"/>
      <c r="R44" s="2" t="n"/>
      <c r="S44" s="2" t="n"/>
      <c r="T44" s="34" t="n"/>
      <c r="U44" s="7">
        <f>IF($A44="","",IF($T44="","",IFERROR(($T44-($B44+$C44))*24,"")))</f>
        <v/>
      </c>
      <c r="V44" s="35" t="n"/>
      <c r="W44" s="35" t="n"/>
      <c r="X44" s="10">
        <f>IF($A44="","",IF($M44="","",IF($N44&lt;=$AA44,"Sim","Não")))</f>
        <v/>
      </c>
      <c r="Y44" s="10">
        <f>IF($A44="","",IF(COUNTIF($G$2:$G$101,$G44)&gt;=3,"Verificar recorrência",""))</f>
        <v/>
      </c>
      <c r="Z44" s="5" t="n"/>
      <c r="AA44" s="7">
        <f>IF($A44="","",IFERROR(VLOOKUP($L44,'Cadastros'!$A$3:$B$6,2,FALSE),0))</f>
        <v/>
      </c>
    </row>
    <row r="45">
      <c r="A45" s="2" t="n"/>
      <c r="B45" s="31" t="n"/>
      <c r="C45" s="32" t="n"/>
      <c r="D45" s="5" t="n"/>
      <c r="E45" s="2" t="n"/>
      <c r="F45" s="2" t="n"/>
      <c r="G45" s="2" t="n"/>
      <c r="H45" s="2" t="n"/>
      <c r="I45" s="5" t="n"/>
      <c r="J45" s="2" t="n"/>
      <c r="K45" s="2" t="n"/>
      <c r="L45" s="2" t="n"/>
      <c r="M45" s="33" t="n"/>
      <c r="N45" s="7">
        <f>IF($A45="","",IF($M45="","",IFERROR(($M45-($B45+$C45))*24,0)))</f>
        <v/>
      </c>
      <c r="O45" s="5" t="n"/>
      <c r="P45" s="5" t="n"/>
      <c r="Q45" s="2" t="n"/>
      <c r="R45" s="2" t="n"/>
      <c r="S45" s="2" t="n"/>
      <c r="T45" s="34" t="n"/>
      <c r="U45" s="7">
        <f>IF($A45="","",IF($T45="","",IFERROR(($T45-($B45+$C45))*24,"")))</f>
        <v/>
      </c>
      <c r="V45" s="35" t="n"/>
      <c r="W45" s="35" t="n"/>
      <c r="X45" s="10">
        <f>IF($A45="","",IF($M45="","",IF($N45&lt;=$AA45,"Sim","Não")))</f>
        <v/>
      </c>
      <c r="Y45" s="10">
        <f>IF($A45="","",IF(COUNTIF($G$2:$G$101,$G45)&gt;=3,"Verificar recorrência",""))</f>
        <v/>
      </c>
      <c r="Z45" s="5" t="n"/>
      <c r="AA45" s="7">
        <f>IF($A45="","",IFERROR(VLOOKUP($L45,'Cadastros'!$A$3:$B$6,2,FALSE),0))</f>
        <v/>
      </c>
    </row>
    <row r="46">
      <c r="A46" s="2" t="n"/>
      <c r="B46" s="31" t="n"/>
      <c r="C46" s="32" t="n"/>
      <c r="D46" s="5" t="n"/>
      <c r="E46" s="2" t="n"/>
      <c r="F46" s="2" t="n"/>
      <c r="G46" s="2" t="n"/>
      <c r="H46" s="2" t="n"/>
      <c r="I46" s="5" t="n"/>
      <c r="J46" s="2" t="n"/>
      <c r="K46" s="2" t="n"/>
      <c r="L46" s="2" t="n"/>
      <c r="M46" s="33" t="n"/>
      <c r="N46" s="7">
        <f>IF($A46="","",IF($M46="","",IFERROR(($M46-($B46+$C46))*24,0)))</f>
        <v/>
      </c>
      <c r="O46" s="5" t="n"/>
      <c r="P46" s="5" t="n"/>
      <c r="Q46" s="2" t="n"/>
      <c r="R46" s="2" t="n"/>
      <c r="S46" s="2" t="n"/>
      <c r="T46" s="34" t="n"/>
      <c r="U46" s="7">
        <f>IF($A46="","",IF($T46="","",IFERROR(($T46-($B46+$C46))*24,"")))</f>
        <v/>
      </c>
      <c r="V46" s="35" t="n"/>
      <c r="W46" s="35" t="n"/>
      <c r="X46" s="10">
        <f>IF($A46="","",IF($M46="","",IF($N46&lt;=$AA46,"Sim","Não")))</f>
        <v/>
      </c>
      <c r="Y46" s="10">
        <f>IF($A46="","",IF(COUNTIF($G$2:$G$101,$G46)&gt;=3,"Verificar recorrência",""))</f>
        <v/>
      </c>
      <c r="Z46" s="5" t="n"/>
      <c r="AA46" s="7">
        <f>IF($A46="","",IFERROR(VLOOKUP($L46,'Cadastros'!$A$3:$B$6,2,FALSE),0))</f>
        <v/>
      </c>
    </row>
    <row r="47">
      <c r="A47" s="2" t="n"/>
      <c r="B47" s="31" t="n"/>
      <c r="C47" s="32" t="n"/>
      <c r="D47" s="5" t="n"/>
      <c r="E47" s="2" t="n"/>
      <c r="F47" s="2" t="n"/>
      <c r="G47" s="2" t="n"/>
      <c r="H47" s="2" t="n"/>
      <c r="I47" s="5" t="n"/>
      <c r="J47" s="2" t="n"/>
      <c r="K47" s="2" t="n"/>
      <c r="L47" s="2" t="n"/>
      <c r="M47" s="33" t="n"/>
      <c r="N47" s="7">
        <f>IF($A47="","",IF($M47="","",IFERROR(($M47-($B47+$C47))*24,0)))</f>
        <v/>
      </c>
      <c r="O47" s="5" t="n"/>
      <c r="P47" s="5" t="n"/>
      <c r="Q47" s="2" t="n"/>
      <c r="R47" s="2" t="n"/>
      <c r="S47" s="2" t="n"/>
      <c r="T47" s="34" t="n"/>
      <c r="U47" s="7">
        <f>IF($A47="","",IF($T47="","",IFERROR(($T47-($B47+$C47))*24,"")))</f>
        <v/>
      </c>
      <c r="V47" s="35" t="n"/>
      <c r="W47" s="35" t="n"/>
      <c r="X47" s="10">
        <f>IF($A47="","",IF($M47="","",IF($N47&lt;=$AA47,"Sim","Não")))</f>
        <v/>
      </c>
      <c r="Y47" s="10">
        <f>IF($A47="","",IF(COUNTIF($G$2:$G$101,$G47)&gt;=3,"Verificar recorrência",""))</f>
        <v/>
      </c>
      <c r="Z47" s="5" t="n"/>
      <c r="AA47" s="7">
        <f>IF($A47="","",IFERROR(VLOOKUP($L47,'Cadastros'!$A$3:$B$6,2,FALSE),0))</f>
        <v/>
      </c>
    </row>
    <row r="48">
      <c r="A48" s="2" t="n"/>
      <c r="B48" s="31" t="n"/>
      <c r="C48" s="32" t="n"/>
      <c r="D48" s="5" t="n"/>
      <c r="E48" s="2" t="n"/>
      <c r="F48" s="2" t="n"/>
      <c r="G48" s="2" t="n"/>
      <c r="H48" s="2" t="n"/>
      <c r="I48" s="5" t="n"/>
      <c r="J48" s="2" t="n"/>
      <c r="K48" s="2" t="n"/>
      <c r="L48" s="2" t="n"/>
      <c r="M48" s="33" t="n"/>
      <c r="N48" s="7">
        <f>IF($A48="","",IF($M48="","",IFERROR(($M48-($B48+$C48))*24,0)))</f>
        <v/>
      </c>
      <c r="O48" s="5" t="n"/>
      <c r="P48" s="5" t="n"/>
      <c r="Q48" s="2" t="n"/>
      <c r="R48" s="2" t="n"/>
      <c r="S48" s="2" t="n"/>
      <c r="T48" s="34" t="n"/>
      <c r="U48" s="7">
        <f>IF($A48="","",IF($T48="","",IFERROR(($T48-($B48+$C48))*24,"")))</f>
        <v/>
      </c>
      <c r="V48" s="35" t="n"/>
      <c r="W48" s="35" t="n"/>
      <c r="X48" s="10">
        <f>IF($A48="","",IF($M48="","",IF($N48&lt;=$AA48,"Sim","Não")))</f>
        <v/>
      </c>
      <c r="Y48" s="10">
        <f>IF($A48="","",IF(COUNTIF($G$2:$G$101,$G48)&gt;=3,"Verificar recorrência",""))</f>
        <v/>
      </c>
      <c r="Z48" s="5" t="n"/>
      <c r="AA48" s="7">
        <f>IF($A48="","",IFERROR(VLOOKUP($L48,'Cadastros'!$A$3:$B$6,2,FALSE),0))</f>
        <v/>
      </c>
    </row>
    <row r="49">
      <c r="A49" s="2" t="n"/>
      <c r="B49" s="31" t="n"/>
      <c r="C49" s="32" t="n"/>
      <c r="D49" s="5" t="n"/>
      <c r="E49" s="2" t="n"/>
      <c r="F49" s="2" t="n"/>
      <c r="G49" s="2" t="n"/>
      <c r="H49" s="2" t="n"/>
      <c r="I49" s="5" t="n"/>
      <c r="J49" s="2" t="n"/>
      <c r="K49" s="2" t="n"/>
      <c r="L49" s="2" t="n"/>
      <c r="M49" s="33" t="n"/>
      <c r="N49" s="7">
        <f>IF($A49="","",IF($M49="","",IFERROR(($M49-($B49+$C49))*24,0)))</f>
        <v/>
      </c>
      <c r="O49" s="5" t="n"/>
      <c r="P49" s="5" t="n"/>
      <c r="Q49" s="2" t="n"/>
      <c r="R49" s="2" t="n"/>
      <c r="S49" s="2" t="n"/>
      <c r="T49" s="34" t="n"/>
      <c r="U49" s="7">
        <f>IF($A49="","",IF($T49="","",IFERROR(($T49-($B49+$C49))*24,"")))</f>
        <v/>
      </c>
      <c r="V49" s="35" t="n"/>
      <c r="W49" s="35" t="n"/>
      <c r="X49" s="10">
        <f>IF($A49="","",IF($M49="","",IF($N49&lt;=$AA49,"Sim","Não")))</f>
        <v/>
      </c>
      <c r="Y49" s="10">
        <f>IF($A49="","",IF(COUNTIF($G$2:$G$101,$G49)&gt;=3,"Verificar recorrência",""))</f>
        <v/>
      </c>
      <c r="Z49" s="5" t="n"/>
      <c r="AA49" s="7">
        <f>IF($A49="","",IFERROR(VLOOKUP($L49,'Cadastros'!$A$3:$B$6,2,FALSE),0))</f>
        <v/>
      </c>
    </row>
    <row r="50">
      <c r="A50" s="2" t="n"/>
      <c r="B50" s="31" t="n"/>
      <c r="C50" s="32" t="n"/>
      <c r="D50" s="5" t="n"/>
      <c r="E50" s="2" t="n"/>
      <c r="F50" s="2" t="n"/>
      <c r="G50" s="2" t="n"/>
      <c r="H50" s="2" t="n"/>
      <c r="I50" s="5" t="n"/>
      <c r="J50" s="2" t="n"/>
      <c r="K50" s="2" t="n"/>
      <c r="L50" s="2" t="n"/>
      <c r="M50" s="33" t="n"/>
      <c r="N50" s="7">
        <f>IF($A50="","",IF($M50="","",IFERROR(($M50-($B50+$C50))*24,0)))</f>
        <v/>
      </c>
      <c r="O50" s="5" t="n"/>
      <c r="P50" s="5" t="n"/>
      <c r="Q50" s="2" t="n"/>
      <c r="R50" s="2" t="n"/>
      <c r="S50" s="2" t="n"/>
      <c r="T50" s="34" t="n"/>
      <c r="U50" s="7">
        <f>IF($A50="","",IF($T50="","",IFERROR(($T50-($B50+$C50))*24,"")))</f>
        <v/>
      </c>
      <c r="V50" s="35" t="n"/>
      <c r="W50" s="35" t="n"/>
      <c r="X50" s="10">
        <f>IF($A50="","",IF($M50="","",IF($N50&lt;=$AA50,"Sim","Não")))</f>
        <v/>
      </c>
      <c r="Y50" s="10">
        <f>IF($A50="","",IF(COUNTIF($G$2:$G$101,$G50)&gt;=3,"Verificar recorrência",""))</f>
        <v/>
      </c>
      <c r="Z50" s="5" t="n"/>
      <c r="AA50" s="7">
        <f>IF($A50="","",IFERROR(VLOOKUP($L50,'Cadastros'!$A$3:$B$6,2,FALSE),0))</f>
        <v/>
      </c>
    </row>
    <row r="51">
      <c r="A51" s="2" t="n"/>
      <c r="B51" s="31" t="n"/>
      <c r="C51" s="32" t="n"/>
      <c r="D51" s="5" t="n"/>
      <c r="E51" s="2" t="n"/>
      <c r="F51" s="2" t="n"/>
      <c r="G51" s="2" t="n"/>
      <c r="H51" s="2" t="n"/>
      <c r="I51" s="5" t="n"/>
      <c r="J51" s="2" t="n"/>
      <c r="K51" s="2" t="n"/>
      <c r="L51" s="2" t="n"/>
      <c r="M51" s="33" t="n"/>
      <c r="N51" s="7">
        <f>IF($A51="","",IF($M51="","",IFERROR(($M51-($B51+$C51))*24,0)))</f>
        <v/>
      </c>
      <c r="O51" s="5" t="n"/>
      <c r="P51" s="5" t="n"/>
      <c r="Q51" s="2" t="n"/>
      <c r="R51" s="2" t="n"/>
      <c r="S51" s="2" t="n"/>
      <c r="T51" s="34" t="n"/>
      <c r="U51" s="7">
        <f>IF($A51="","",IF($T51="","",IFERROR(($T51-($B51+$C51))*24,"")))</f>
        <v/>
      </c>
      <c r="V51" s="35" t="n"/>
      <c r="W51" s="35" t="n"/>
      <c r="X51" s="10">
        <f>IF($A51="","",IF($M51="","",IF($N51&lt;=$AA51,"Sim","Não")))</f>
        <v/>
      </c>
      <c r="Y51" s="10">
        <f>IF($A51="","",IF(COUNTIF($G$2:$G$101,$G51)&gt;=3,"Verificar recorrência",""))</f>
        <v/>
      </c>
      <c r="Z51" s="5" t="n"/>
      <c r="AA51" s="7">
        <f>IF($A51="","",IFERROR(VLOOKUP($L51,'Cadastros'!$A$3:$B$6,2,FALSE),0))</f>
        <v/>
      </c>
    </row>
    <row r="52">
      <c r="A52" s="2" t="n"/>
      <c r="B52" s="31" t="n"/>
      <c r="C52" s="32" t="n"/>
      <c r="D52" s="5" t="n"/>
      <c r="E52" s="2" t="n"/>
      <c r="F52" s="2" t="n"/>
      <c r="G52" s="2" t="n"/>
      <c r="H52" s="2" t="n"/>
      <c r="I52" s="5" t="n"/>
      <c r="J52" s="2" t="n"/>
      <c r="K52" s="2" t="n"/>
      <c r="L52" s="2" t="n"/>
      <c r="M52" s="33" t="n"/>
      <c r="N52" s="7">
        <f>IF($A52="","",IF($M52="","",IFERROR(($M52-($B52+$C52))*24,0)))</f>
        <v/>
      </c>
      <c r="O52" s="5" t="n"/>
      <c r="P52" s="5" t="n"/>
      <c r="Q52" s="2" t="n"/>
      <c r="R52" s="2" t="n"/>
      <c r="S52" s="2" t="n"/>
      <c r="T52" s="34" t="n"/>
      <c r="U52" s="7">
        <f>IF($A52="","",IF($T52="","",IFERROR(($T52-($B52+$C52))*24,"")))</f>
        <v/>
      </c>
      <c r="V52" s="35" t="n"/>
      <c r="W52" s="35" t="n"/>
      <c r="X52" s="10">
        <f>IF($A52="","",IF($M52="","",IF($N52&lt;=$AA52,"Sim","Não")))</f>
        <v/>
      </c>
      <c r="Y52" s="10">
        <f>IF($A52="","",IF(COUNTIF($G$2:$G$101,$G52)&gt;=3,"Verificar recorrência",""))</f>
        <v/>
      </c>
      <c r="Z52" s="5" t="n"/>
      <c r="AA52" s="7">
        <f>IF($A52="","",IFERROR(VLOOKUP($L52,'Cadastros'!$A$3:$B$6,2,FALSE),0))</f>
        <v/>
      </c>
    </row>
    <row r="53">
      <c r="A53" s="2" t="n"/>
      <c r="B53" s="31" t="n"/>
      <c r="C53" s="32" t="n"/>
      <c r="D53" s="5" t="n"/>
      <c r="E53" s="2" t="n"/>
      <c r="F53" s="2" t="n"/>
      <c r="G53" s="2" t="n"/>
      <c r="H53" s="2" t="n"/>
      <c r="I53" s="5" t="n"/>
      <c r="J53" s="2" t="n"/>
      <c r="K53" s="2" t="n"/>
      <c r="L53" s="2" t="n"/>
      <c r="M53" s="33" t="n"/>
      <c r="N53" s="7">
        <f>IF($A53="","",IF($M53="","",IFERROR(($M53-($B53+$C53))*24,0)))</f>
        <v/>
      </c>
      <c r="O53" s="5" t="n"/>
      <c r="P53" s="5" t="n"/>
      <c r="Q53" s="2" t="n"/>
      <c r="R53" s="2" t="n"/>
      <c r="S53" s="2" t="n"/>
      <c r="T53" s="34" t="n"/>
      <c r="U53" s="7">
        <f>IF($A53="","",IF($T53="","",IFERROR(($T53-($B53+$C53))*24,"")))</f>
        <v/>
      </c>
      <c r="V53" s="35" t="n"/>
      <c r="W53" s="35" t="n"/>
      <c r="X53" s="10">
        <f>IF($A53="","",IF($M53="","",IF($N53&lt;=$AA53,"Sim","Não")))</f>
        <v/>
      </c>
      <c r="Y53" s="10">
        <f>IF($A53="","",IF(COUNTIF($G$2:$G$101,$G53)&gt;=3,"Verificar recorrência",""))</f>
        <v/>
      </c>
      <c r="Z53" s="5" t="n"/>
      <c r="AA53" s="7">
        <f>IF($A53="","",IFERROR(VLOOKUP($L53,'Cadastros'!$A$3:$B$6,2,FALSE),0))</f>
        <v/>
      </c>
    </row>
    <row r="54">
      <c r="A54" s="2" t="n"/>
      <c r="B54" s="31" t="n"/>
      <c r="C54" s="32" t="n"/>
      <c r="D54" s="5" t="n"/>
      <c r="E54" s="2" t="n"/>
      <c r="F54" s="2" t="n"/>
      <c r="G54" s="2" t="n"/>
      <c r="H54" s="2" t="n"/>
      <c r="I54" s="5" t="n"/>
      <c r="J54" s="2" t="n"/>
      <c r="K54" s="2" t="n"/>
      <c r="L54" s="2" t="n"/>
      <c r="M54" s="33" t="n"/>
      <c r="N54" s="7">
        <f>IF($A54="","",IF($M54="","",IFERROR(($M54-($B54+$C54))*24,0)))</f>
        <v/>
      </c>
      <c r="O54" s="5" t="n"/>
      <c r="P54" s="5" t="n"/>
      <c r="Q54" s="2" t="n"/>
      <c r="R54" s="2" t="n"/>
      <c r="S54" s="2" t="n"/>
      <c r="T54" s="34" t="n"/>
      <c r="U54" s="7">
        <f>IF($A54="","",IF($T54="","",IFERROR(($T54-($B54+$C54))*24,"")))</f>
        <v/>
      </c>
      <c r="V54" s="35" t="n"/>
      <c r="W54" s="35" t="n"/>
      <c r="X54" s="10">
        <f>IF($A54="","",IF($M54="","",IF($N54&lt;=$AA54,"Sim","Não")))</f>
        <v/>
      </c>
      <c r="Y54" s="10">
        <f>IF($A54="","",IF(COUNTIF($G$2:$G$101,$G54)&gt;=3,"Verificar recorrência",""))</f>
        <v/>
      </c>
      <c r="Z54" s="5" t="n"/>
      <c r="AA54" s="7">
        <f>IF($A54="","",IFERROR(VLOOKUP($L54,'Cadastros'!$A$3:$B$6,2,FALSE),0))</f>
        <v/>
      </c>
    </row>
    <row r="55">
      <c r="A55" s="2" t="n"/>
      <c r="B55" s="31" t="n"/>
      <c r="C55" s="32" t="n"/>
      <c r="D55" s="5" t="n"/>
      <c r="E55" s="2" t="n"/>
      <c r="F55" s="2" t="n"/>
      <c r="G55" s="2" t="n"/>
      <c r="H55" s="2" t="n"/>
      <c r="I55" s="5" t="n"/>
      <c r="J55" s="2" t="n"/>
      <c r="K55" s="2" t="n"/>
      <c r="L55" s="2" t="n"/>
      <c r="M55" s="33" t="n"/>
      <c r="N55" s="7">
        <f>IF($A55="","",IF($M55="","",IFERROR(($M55-($B55+$C55))*24,0)))</f>
        <v/>
      </c>
      <c r="O55" s="5" t="n"/>
      <c r="P55" s="5" t="n"/>
      <c r="Q55" s="2" t="n"/>
      <c r="R55" s="2" t="n"/>
      <c r="S55" s="2" t="n"/>
      <c r="T55" s="34" t="n"/>
      <c r="U55" s="7">
        <f>IF($A55="","",IF($T55="","",IFERROR(($T55-($B55+$C55))*24,"")))</f>
        <v/>
      </c>
      <c r="V55" s="35" t="n"/>
      <c r="W55" s="35" t="n"/>
      <c r="X55" s="10">
        <f>IF($A55="","",IF($M55="","",IF($N55&lt;=$AA55,"Sim","Não")))</f>
        <v/>
      </c>
      <c r="Y55" s="10">
        <f>IF($A55="","",IF(COUNTIF($G$2:$G$101,$G55)&gt;=3,"Verificar recorrência",""))</f>
        <v/>
      </c>
      <c r="Z55" s="5" t="n"/>
      <c r="AA55" s="7">
        <f>IF($A55="","",IFERROR(VLOOKUP($L55,'Cadastros'!$A$3:$B$6,2,FALSE),0))</f>
        <v/>
      </c>
    </row>
    <row r="56">
      <c r="A56" s="2" t="n"/>
      <c r="B56" s="31" t="n"/>
      <c r="C56" s="32" t="n"/>
      <c r="D56" s="5" t="n"/>
      <c r="E56" s="2" t="n"/>
      <c r="F56" s="2" t="n"/>
      <c r="G56" s="2" t="n"/>
      <c r="H56" s="2" t="n"/>
      <c r="I56" s="5" t="n"/>
      <c r="J56" s="2" t="n"/>
      <c r="K56" s="2" t="n"/>
      <c r="L56" s="2" t="n"/>
      <c r="M56" s="33" t="n"/>
      <c r="N56" s="7">
        <f>IF($A56="","",IF($M56="","",IFERROR(($M56-($B56+$C56))*24,0)))</f>
        <v/>
      </c>
      <c r="O56" s="5" t="n"/>
      <c r="P56" s="5" t="n"/>
      <c r="Q56" s="2" t="n"/>
      <c r="R56" s="2" t="n"/>
      <c r="S56" s="2" t="n"/>
      <c r="T56" s="34" t="n"/>
      <c r="U56" s="7">
        <f>IF($A56="","",IF($T56="","",IFERROR(($T56-($B56+$C56))*24,"")))</f>
        <v/>
      </c>
      <c r="V56" s="35" t="n"/>
      <c r="W56" s="35" t="n"/>
      <c r="X56" s="10">
        <f>IF($A56="","",IF($M56="","",IF($N56&lt;=$AA56,"Sim","Não")))</f>
        <v/>
      </c>
      <c r="Y56" s="10">
        <f>IF($A56="","",IF(COUNTIF($G$2:$G$101,$G56)&gt;=3,"Verificar recorrência",""))</f>
        <v/>
      </c>
      <c r="Z56" s="5" t="n"/>
      <c r="AA56" s="7">
        <f>IF($A56="","",IFERROR(VLOOKUP($L56,'Cadastros'!$A$3:$B$6,2,FALSE),0))</f>
        <v/>
      </c>
    </row>
    <row r="57">
      <c r="A57" s="2" t="n"/>
      <c r="B57" s="31" t="n"/>
      <c r="C57" s="32" t="n"/>
      <c r="D57" s="5" t="n"/>
      <c r="E57" s="2" t="n"/>
      <c r="F57" s="2" t="n"/>
      <c r="G57" s="2" t="n"/>
      <c r="H57" s="2" t="n"/>
      <c r="I57" s="5" t="n"/>
      <c r="J57" s="2" t="n"/>
      <c r="K57" s="2" t="n"/>
      <c r="L57" s="2" t="n"/>
      <c r="M57" s="33" t="n"/>
      <c r="N57" s="7">
        <f>IF($A57="","",IF($M57="","",IFERROR(($M57-($B57+$C57))*24,0)))</f>
        <v/>
      </c>
      <c r="O57" s="5" t="n"/>
      <c r="P57" s="5" t="n"/>
      <c r="Q57" s="2" t="n"/>
      <c r="R57" s="2" t="n"/>
      <c r="S57" s="2" t="n"/>
      <c r="T57" s="34" t="n"/>
      <c r="U57" s="7">
        <f>IF($A57="","",IF($T57="","",IFERROR(($T57-($B57+$C57))*24,"")))</f>
        <v/>
      </c>
      <c r="V57" s="35" t="n"/>
      <c r="W57" s="35" t="n"/>
      <c r="X57" s="10">
        <f>IF($A57="","",IF($M57="","",IF($N57&lt;=$AA57,"Sim","Não")))</f>
        <v/>
      </c>
      <c r="Y57" s="10">
        <f>IF($A57="","",IF(COUNTIF($G$2:$G$101,$G57)&gt;=3,"Verificar recorrência",""))</f>
        <v/>
      </c>
      <c r="Z57" s="5" t="n"/>
      <c r="AA57" s="7">
        <f>IF($A57="","",IFERROR(VLOOKUP($L57,'Cadastros'!$A$3:$B$6,2,FALSE),0))</f>
        <v/>
      </c>
    </row>
    <row r="58">
      <c r="A58" s="2" t="n"/>
      <c r="B58" s="31" t="n"/>
      <c r="C58" s="32" t="n"/>
      <c r="D58" s="5" t="n"/>
      <c r="E58" s="2" t="n"/>
      <c r="F58" s="2" t="n"/>
      <c r="G58" s="2" t="n"/>
      <c r="H58" s="2" t="n"/>
      <c r="I58" s="5" t="n"/>
      <c r="J58" s="2" t="n"/>
      <c r="K58" s="2" t="n"/>
      <c r="L58" s="2" t="n"/>
      <c r="M58" s="33" t="n"/>
      <c r="N58" s="7">
        <f>IF($A58="","",IF($M58="","",IFERROR(($M58-($B58+$C58))*24,0)))</f>
        <v/>
      </c>
      <c r="O58" s="5" t="n"/>
      <c r="P58" s="5" t="n"/>
      <c r="Q58" s="2" t="n"/>
      <c r="R58" s="2" t="n"/>
      <c r="S58" s="2" t="n"/>
      <c r="T58" s="34" t="n"/>
      <c r="U58" s="7">
        <f>IF($A58="","",IF($T58="","",IFERROR(($T58-($B58+$C58))*24,"")))</f>
        <v/>
      </c>
      <c r="V58" s="35" t="n"/>
      <c r="W58" s="35" t="n"/>
      <c r="X58" s="10">
        <f>IF($A58="","",IF($M58="","",IF($N58&lt;=$AA58,"Sim","Não")))</f>
        <v/>
      </c>
      <c r="Y58" s="10">
        <f>IF($A58="","",IF(COUNTIF($G$2:$G$101,$G58)&gt;=3,"Verificar recorrência",""))</f>
        <v/>
      </c>
      <c r="Z58" s="5" t="n"/>
      <c r="AA58" s="7">
        <f>IF($A58="","",IFERROR(VLOOKUP($L58,'Cadastros'!$A$3:$B$6,2,FALSE),0))</f>
        <v/>
      </c>
    </row>
    <row r="59">
      <c r="A59" s="2" t="n"/>
      <c r="B59" s="31" t="n"/>
      <c r="C59" s="32" t="n"/>
      <c r="D59" s="5" t="n"/>
      <c r="E59" s="2" t="n"/>
      <c r="F59" s="2" t="n"/>
      <c r="G59" s="2" t="n"/>
      <c r="H59" s="2" t="n"/>
      <c r="I59" s="5" t="n"/>
      <c r="J59" s="2" t="n"/>
      <c r="K59" s="2" t="n"/>
      <c r="L59" s="2" t="n"/>
      <c r="M59" s="33" t="n"/>
      <c r="N59" s="7">
        <f>IF($A59="","",IF($M59="","",IFERROR(($M59-($B59+$C59))*24,0)))</f>
        <v/>
      </c>
      <c r="O59" s="5" t="n"/>
      <c r="P59" s="5" t="n"/>
      <c r="Q59" s="2" t="n"/>
      <c r="R59" s="2" t="n"/>
      <c r="S59" s="2" t="n"/>
      <c r="T59" s="34" t="n"/>
      <c r="U59" s="7">
        <f>IF($A59="","",IF($T59="","",IFERROR(($T59-($B59+$C59))*24,"")))</f>
        <v/>
      </c>
      <c r="V59" s="35" t="n"/>
      <c r="W59" s="35" t="n"/>
      <c r="X59" s="10">
        <f>IF($A59="","",IF($M59="","",IF($N59&lt;=$AA59,"Sim","Não")))</f>
        <v/>
      </c>
      <c r="Y59" s="10">
        <f>IF($A59="","",IF(COUNTIF($G$2:$G$101,$G59)&gt;=3,"Verificar recorrência",""))</f>
        <v/>
      </c>
      <c r="Z59" s="5" t="n"/>
      <c r="AA59" s="7">
        <f>IF($A59="","",IFERROR(VLOOKUP($L59,'Cadastros'!$A$3:$B$6,2,FALSE),0))</f>
        <v/>
      </c>
    </row>
    <row r="60">
      <c r="A60" s="2" t="n"/>
      <c r="B60" s="31" t="n"/>
      <c r="C60" s="32" t="n"/>
      <c r="D60" s="5" t="n"/>
      <c r="E60" s="2" t="n"/>
      <c r="F60" s="2" t="n"/>
      <c r="G60" s="2" t="n"/>
      <c r="H60" s="2" t="n"/>
      <c r="I60" s="5" t="n"/>
      <c r="J60" s="2" t="n"/>
      <c r="K60" s="2" t="n"/>
      <c r="L60" s="2" t="n"/>
      <c r="M60" s="33" t="n"/>
      <c r="N60" s="7">
        <f>IF($A60="","",IF($M60="","",IFERROR(($M60-($B60+$C60))*24,0)))</f>
        <v/>
      </c>
      <c r="O60" s="5" t="n"/>
      <c r="P60" s="5" t="n"/>
      <c r="Q60" s="2" t="n"/>
      <c r="R60" s="2" t="n"/>
      <c r="S60" s="2" t="n"/>
      <c r="T60" s="34" t="n"/>
      <c r="U60" s="7">
        <f>IF($A60="","",IF($T60="","",IFERROR(($T60-($B60+$C60))*24,"")))</f>
        <v/>
      </c>
      <c r="V60" s="35" t="n"/>
      <c r="W60" s="35" t="n"/>
      <c r="X60" s="10">
        <f>IF($A60="","",IF($M60="","",IF($N60&lt;=$AA60,"Sim","Não")))</f>
        <v/>
      </c>
      <c r="Y60" s="10">
        <f>IF($A60="","",IF(COUNTIF($G$2:$G$101,$G60)&gt;=3,"Verificar recorrência",""))</f>
        <v/>
      </c>
      <c r="Z60" s="5" t="n"/>
      <c r="AA60" s="7">
        <f>IF($A60="","",IFERROR(VLOOKUP($L60,'Cadastros'!$A$3:$B$6,2,FALSE),0))</f>
        <v/>
      </c>
    </row>
    <row r="61">
      <c r="A61" s="2" t="n"/>
      <c r="B61" s="31" t="n"/>
      <c r="C61" s="32" t="n"/>
      <c r="D61" s="5" t="n"/>
      <c r="E61" s="2" t="n"/>
      <c r="F61" s="2" t="n"/>
      <c r="G61" s="2" t="n"/>
      <c r="H61" s="2" t="n"/>
      <c r="I61" s="5" t="n"/>
      <c r="J61" s="2" t="n"/>
      <c r="K61" s="2" t="n"/>
      <c r="L61" s="2" t="n"/>
      <c r="M61" s="33" t="n"/>
      <c r="N61" s="7">
        <f>IF($A61="","",IF($M61="","",IFERROR(($M61-($B61+$C61))*24,0)))</f>
        <v/>
      </c>
      <c r="O61" s="5" t="n"/>
      <c r="P61" s="5" t="n"/>
      <c r="Q61" s="2" t="n"/>
      <c r="R61" s="2" t="n"/>
      <c r="S61" s="2" t="n"/>
      <c r="T61" s="34" t="n"/>
      <c r="U61" s="7">
        <f>IF($A61="","",IF($T61="","",IFERROR(($T61-($B61+$C61))*24,"")))</f>
        <v/>
      </c>
      <c r="V61" s="35" t="n"/>
      <c r="W61" s="35" t="n"/>
      <c r="X61" s="10">
        <f>IF($A61="","",IF($M61="","",IF($N61&lt;=$AA61,"Sim","Não")))</f>
        <v/>
      </c>
      <c r="Y61" s="10">
        <f>IF($A61="","",IF(COUNTIF($G$2:$G$101,$G61)&gt;=3,"Verificar recorrência",""))</f>
        <v/>
      </c>
      <c r="Z61" s="5" t="n"/>
      <c r="AA61" s="7">
        <f>IF($A61="","",IFERROR(VLOOKUP($L61,'Cadastros'!$A$3:$B$6,2,FALSE),0))</f>
        <v/>
      </c>
    </row>
    <row r="62">
      <c r="A62" s="2" t="n"/>
      <c r="B62" s="31" t="n"/>
      <c r="C62" s="32" t="n"/>
      <c r="D62" s="5" t="n"/>
      <c r="E62" s="2" t="n"/>
      <c r="F62" s="2" t="n"/>
      <c r="G62" s="2" t="n"/>
      <c r="H62" s="2" t="n"/>
      <c r="I62" s="5" t="n"/>
      <c r="J62" s="2" t="n"/>
      <c r="K62" s="2" t="n"/>
      <c r="L62" s="2" t="n"/>
      <c r="M62" s="33" t="n"/>
      <c r="N62" s="7">
        <f>IF($A62="","",IF($M62="","",IFERROR(($M62-($B62+$C62))*24,0)))</f>
        <v/>
      </c>
      <c r="O62" s="5" t="n"/>
      <c r="P62" s="5" t="n"/>
      <c r="Q62" s="2" t="n"/>
      <c r="R62" s="2" t="n"/>
      <c r="S62" s="2" t="n"/>
      <c r="T62" s="34" t="n"/>
      <c r="U62" s="7">
        <f>IF($A62="","",IF($T62="","",IFERROR(($T62-($B62+$C62))*24,"")))</f>
        <v/>
      </c>
      <c r="V62" s="35" t="n"/>
      <c r="W62" s="35" t="n"/>
      <c r="X62" s="10">
        <f>IF($A62="","",IF($M62="","",IF($N62&lt;=$AA62,"Sim","Não")))</f>
        <v/>
      </c>
      <c r="Y62" s="10">
        <f>IF($A62="","",IF(COUNTIF($G$2:$G$101,$G62)&gt;=3,"Verificar recorrência",""))</f>
        <v/>
      </c>
      <c r="Z62" s="5" t="n"/>
      <c r="AA62" s="7">
        <f>IF($A62="","",IFERROR(VLOOKUP($L62,'Cadastros'!$A$3:$B$6,2,FALSE),0))</f>
        <v/>
      </c>
    </row>
    <row r="63">
      <c r="A63" s="2" t="n"/>
      <c r="B63" s="31" t="n"/>
      <c r="C63" s="32" t="n"/>
      <c r="D63" s="5" t="n"/>
      <c r="E63" s="2" t="n"/>
      <c r="F63" s="2" t="n"/>
      <c r="G63" s="2" t="n"/>
      <c r="H63" s="2" t="n"/>
      <c r="I63" s="5" t="n"/>
      <c r="J63" s="2" t="n"/>
      <c r="K63" s="2" t="n"/>
      <c r="L63" s="2" t="n"/>
      <c r="M63" s="33" t="n"/>
      <c r="N63" s="7">
        <f>IF($A63="","",IF($M63="","",IFERROR(($M63-($B63+$C63))*24,0)))</f>
        <v/>
      </c>
      <c r="O63" s="5" t="n"/>
      <c r="P63" s="5" t="n"/>
      <c r="Q63" s="2" t="n"/>
      <c r="R63" s="2" t="n"/>
      <c r="S63" s="2" t="n"/>
      <c r="T63" s="34" t="n"/>
      <c r="U63" s="7">
        <f>IF($A63="","",IF($T63="","",IFERROR(($T63-($B63+$C63))*24,"")))</f>
        <v/>
      </c>
      <c r="V63" s="35" t="n"/>
      <c r="W63" s="35" t="n"/>
      <c r="X63" s="10">
        <f>IF($A63="","",IF($M63="","",IF($N63&lt;=$AA63,"Sim","Não")))</f>
        <v/>
      </c>
      <c r="Y63" s="10">
        <f>IF($A63="","",IF(COUNTIF($G$2:$G$101,$G63)&gt;=3,"Verificar recorrência",""))</f>
        <v/>
      </c>
      <c r="Z63" s="5" t="n"/>
      <c r="AA63" s="7">
        <f>IF($A63="","",IFERROR(VLOOKUP($L63,'Cadastros'!$A$3:$B$6,2,FALSE),0))</f>
        <v/>
      </c>
    </row>
    <row r="64">
      <c r="A64" s="2" t="n"/>
      <c r="B64" s="31" t="n"/>
      <c r="C64" s="32" t="n"/>
      <c r="D64" s="5" t="n"/>
      <c r="E64" s="2" t="n"/>
      <c r="F64" s="2" t="n"/>
      <c r="G64" s="2" t="n"/>
      <c r="H64" s="2" t="n"/>
      <c r="I64" s="5" t="n"/>
      <c r="J64" s="2" t="n"/>
      <c r="K64" s="2" t="n"/>
      <c r="L64" s="2" t="n"/>
      <c r="M64" s="33" t="n"/>
      <c r="N64" s="7">
        <f>IF($A64="","",IF($M64="","",IFERROR(($M64-($B64+$C64))*24,0)))</f>
        <v/>
      </c>
      <c r="O64" s="5" t="n"/>
      <c r="P64" s="5" t="n"/>
      <c r="Q64" s="2" t="n"/>
      <c r="R64" s="2" t="n"/>
      <c r="S64" s="2" t="n"/>
      <c r="T64" s="34" t="n"/>
      <c r="U64" s="7">
        <f>IF($A64="","",IF($T64="","",IFERROR(($T64-($B64+$C64))*24,"")))</f>
        <v/>
      </c>
      <c r="V64" s="35" t="n"/>
      <c r="W64" s="35" t="n"/>
      <c r="X64" s="10">
        <f>IF($A64="","",IF($M64="","",IF($N64&lt;=$AA64,"Sim","Não")))</f>
        <v/>
      </c>
      <c r="Y64" s="10">
        <f>IF($A64="","",IF(COUNTIF($G$2:$G$101,$G64)&gt;=3,"Verificar recorrência",""))</f>
        <v/>
      </c>
      <c r="Z64" s="5" t="n"/>
      <c r="AA64" s="7">
        <f>IF($A64="","",IFERROR(VLOOKUP($L64,'Cadastros'!$A$3:$B$6,2,FALSE),0))</f>
        <v/>
      </c>
    </row>
    <row r="65">
      <c r="A65" s="2" t="n"/>
      <c r="B65" s="31" t="n"/>
      <c r="C65" s="32" t="n"/>
      <c r="D65" s="5" t="n"/>
      <c r="E65" s="2" t="n"/>
      <c r="F65" s="2" t="n"/>
      <c r="G65" s="2" t="n"/>
      <c r="H65" s="2" t="n"/>
      <c r="I65" s="5" t="n"/>
      <c r="J65" s="2" t="n"/>
      <c r="K65" s="2" t="n"/>
      <c r="L65" s="2" t="n"/>
      <c r="M65" s="33" t="n"/>
      <c r="N65" s="7">
        <f>IF($A65="","",IF($M65="","",IFERROR(($M65-($B65+$C65))*24,0)))</f>
        <v/>
      </c>
      <c r="O65" s="5" t="n"/>
      <c r="P65" s="5" t="n"/>
      <c r="Q65" s="2" t="n"/>
      <c r="R65" s="2" t="n"/>
      <c r="S65" s="2" t="n"/>
      <c r="T65" s="34" t="n"/>
      <c r="U65" s="7">
        <f>IF($A65="","",IF($T65="","",IFERROR(($T65-($B65+$C65))*24,"")))</f>
        <v/>
      </c>
      <c r="V65" s="35" t="n"/>
      <c r="W65" s="35" t="n"/>
      <c r="X65" s="10">
        <f>IF($A65="","",IF($M65="","",IF($N65&lt;=$AA65,"Sim","Não")))</f>
        <v/>
      </c>
      <c r="Y65" s="10">
        <f>IF($A65="","",IF(COUNTIF($G$2:$G$101,$G65)&gt;=3,"Verificar recorrência",""))</f>
        <v/>
      </c>
      <c r="Z65" s="5" t="n"/>
      <c r="AA65" s="7">
        <f>IF($A65="","",IFERROR(VLOOKUP($L65,'Cadastros'!$A$3:$B$6,2,FALSE),0))</f>
        <v/>
      </c>
    </row>
    <row r="66">
      <c r="A66" s="2" t="n"/>
      <c r="B66" s="31" t="n"/>
      <c r="C66" s="32" t="n"/>
      <c r="D66" s="5" t="n"/>
      <c r="E66" s="2" t="n"/>
      <c r="F66" s="2" t="n"/>
      <c r="G66" s="2" t="n"/>
      <c r="H66" s="2" t="n"/>
      <c r="I66" s="5" t="n"/>
      <c r="J66" s="2" t="n"/>
      <c r="K66" s="2" t="n"/>
      <c r="L66" s="2" t="n"/>
      <c r="M66" s="33" t="n"/>
      <c r="N66" s="7">
        <f>IF($A66="","",IF($M66="","",IFERROR(($M66-($B66+$C66))*24,0)))</f>
        <v/>
      </c>
      <c r="O66" s="5" t="n"/>
      <c r="P66" s="5" t="n"/>
      <c r="Q66" s="2" t="n"/>
      <c r="R66" s="2" t="n"/>
      <c r="S66" s="2" t="n"/>
      <c r="T66" s="34" t="n"/>
      <c r="U66" s="7">
        <f>IF($A66="","",IF($T66="","",IFERROR(($T66-($B66+$C66))*24,"")))</f>
        <v/>
      </c>
      <c r="V66" s="35" t="n"/>
      <c r="W66" s="35" t="n"/>
      <c r="X66" s="10">
        <f>IF($A66="","",IF($M66="","",IF($N66&lt;=$AA66,"Sim","Não")))</f>
        <v/>
      </c>
      <c r="Y66" s="10">
        <f>IF($A66="","",IF(COUNTIF($G$2:$G$101,$G66)&gt;=3,"Verificar recorrência",""))</f>
        <v/>
      </c>
      <c r="Z66" s="5" t="n"/>
      <c r="AA66" s="7">
        <f>IF($A66="","",IFERROR(VLOOKUP($L66,'Cadastros'!$A$3:$B$6,2,FALSE),0))</f>
        <v/>
      </c>
    </row>
    <row r="67">
      <c r="A67" s="2" t="n"/>
      <c r="B67" s="31" t="n"/>
      <c r="C67" s="32" t="n"/>
      <c r="D67" s="5" t="n"/>
      <c r="E67" s="2" t="n"/>
      <c r="F67" s="2" t="n"/>
      <c r="G67" s="2" t="n"/>
      <c r="H67" s="2" t="n"/>
      <c r="I67" s="5" t="n"/>
      <c r="J67" s="2" t="n"/>
      <c r="K67" s="2" t="n"/>
      <c r="L67" s="2" t="n"/>
      <c r="M67" s="33" t="n"/>
      <c r="N67" s="7">
        <f>IF($A67="","",IF($M67="","",IFERROR(($M67-($B67+$C67))*24,0)))</f>
        <v/>
      </c>
      <c r="O67" s="5" t="n"/>
      <c r="P67" s="5" t="n"/>
      <c r="Q67" s="2" t="n"/>
      <c r="R67" s="2" t="n"/>
      <c r="S67" s="2" t="n"/>
      <c r="T67" s="34" t="n"/>
      <c r="U67" s="7">
        <f>IF($A67="","",IF($T67="","",IFERROR(($T67-($B67+$C67))*24,"")))</f>
        <v/>
      </c>
      <c r="V67" s="35" t="n"/>
      <c r="W67" s="35" t="n"/>
      <c r="X67" s="10">
        <f>IF($A67="","",IF($M67="","",IF($N67&lt;=$AA67,"Sim","Não")))</f>
        <v/>
      </c>
      <c r="Y67" s="10">
        <f>IF($A67="","",IF(COUNTIF($G$2:$G$101,$G67)&gt;=3,"Verificar recorrência",""))</f>
        <v/>
      </c>
      <c r="Z67" s="5" t="n"/>
      <c r="AA67" s="7">
        <f>IF($A67="","",IFERROR(VLOOKUP($L67,'Cadastros'!$A$3:$B$6,2,FALSE),0))</f>
        <v/>
      </c>
    </row>
    <row r="68">
      <c r="A68" s="2" t="n"/>
      <c r="B68" s="31" t="n"/>
      <c r="C68" s="32" t="n"/>
      <c r="D68" s="5" t="n"/>
      <c r="E68" s="2" t="n"/>
      <c r="F68" s="2" t="n"/>
      <c r="G68" s="2" t="n"/>
      <c r="H68" s="2" t="n"/>
      <c r="I68" s="5" t="n"/>
      <c r="J68" s="2" t="n"/>
      <c r="K68" s="2" t="n"/>
      <c r="L68" s="2" t="n"/>
      <c r="M68" s="33" t="n"/>
      <c r="N68" s="7">
        <f>IF($A68="","",IF($M68="","",IFERROR(($M68-($B68+$C68))*24,0)))</f>
        <v/>
      </c>
      <c r="O68" s="5" t="n"/>
      <c r="P68" s="5" t="n"/>
      <c r="Q68" s="2" t="n"/>
      <c r="R68" s="2" t="n"/>
      <c r="S68" s="2" t="n"/>
      <c r="T68" s="34" t="n"/>
      <c r="U68" s="7">
        <f>IF($A68="","",IF($T68="","",IFERROR(($T68-($B68+$C68))*24,"")))</f>
        <v/>
      </c>
      <c r="V68" s="35" t="n"/>
      <c r="W68" s="35" t="n"/>
      <c r="X68" s="10">
        <f>IF($A68="","",IF($M68="","",IF($N68&lt;=$AA68,"Sim","Não")))</f>
        <v/>
      </c>
      <c r="Y68" s="10">
        <f>IF($A68="","",IF(COUNTIF($G$2:$G$101,$G68)&gt;=3,"Verificar recorrência",""))</f>
        <v/>
      </c>
      <c r="Z68" s="5" t="n"/>
      <c r="AA68" s="7">
        <f>IF($A68="","",IFERROR(VLOOKUP($L68,'Cadastros'!$A$3:$B$6,2,FALSE),0))</f>
        <v/>
      </c>
    </row>
    <row r="69">
      <c r="A69" s="2" t="n"/>
      <c r="B69" s="31" t="n"/>
      <c r="C69" s="32" t="n"/>
      <c r="D69" s="5" t="n"/>
      <c r="E69" s="2" t="n"/>
      <c r="F69" s="2" t="n"/>
      <c r="G69" s="2" t="n"/>
      <c r="H69" s="2" t="n"/>
      <c r="I69" s="5" t="n"/>
      <c r="J69" s="2" t="n"/>
      <c r="K69" s="2" t="n"/>
      <c r="L69" s="2" t="n"/>
      <c r="M69" s="33" t="n"/>
      <c r="N69" s="7">
        <f>IF($A69="","",IF($M69="","",IFERROR(($M69-($B69+$C69))*24,0)))</f>
        <v/>
      </c>
      <c r="O69" s="5" t="n"/>
      <c r="P69" s="5" t="n"/>
      <c r="Q69" s="2" t="n"/>
      <c r="R69" s="2" t="n"/>
      <c r="S69" s="2" t="n"/>
      <c r="T69" s="34" t="n"/>
      <c r="U69" s="7">
        <f>IF($A69="","",IF($T69="","",IFERROR(($T69-($B69+$C69))*24,"")))</f>
        <v/>
      </c>
      <c r="V69" s="35" t="n"/>
      <c r="W69" s="35" t="n"/>
      <c r="X69" s="10">
        <f>IF($A69="","",IF($M69="","",IF($N69&lt;=$AA69,"Sim","Não")))</f>
        <v/>
      </c>
      <c r="Y69" s="10">
        <f>IF($A69="","",IF(COUNTIF($G$2:$G$101,$G69)&gt;=3,"Verificar recorrência",""))</f>
        <v/>
      </c>
      <c r="Z69" s="5" t="n"/>
      <c r="AA69" s="7">
        <f>IF($A69="","",IFERROR(VLOOKUP($L69,'Cadastros'!$A$3:$B$6,2,FALSE),0))</f>
        <v/>
      </c>
    </row>
    <row r="70">
      <c r="A70" s="2" t="n"/>
      <c r="B70" s="31" t="n"/>
      <c r="C70" s="32" t="n"/>
      <c r="D70" s="5" t="n"/>
      <c r="E70" s="2" t="n"/>
      <c r="F70" s="2" t="n"/>
      <c r="G70" s="2" t="n"/>
      <c r="H70" s="2" t="n"/>
      <c r="I70" s="5" t="n"/>
      <c r="J70" s="2" t="n"/>
      <c r="K70" s="2" t="n"/>
      <c r="L70" s="2" t="n"/>
      <c r="M70" s="33" t="n"/>
      <c r="N70" s="7">
        <f>IF($A70="","",IF($M70="","",IFERROR(($M70-($B70+$C70))*24,0)))</f>
        <v/>
      </c>
      <c r="O70" s="5" t="n"/>
      <c r="P70" s="5" t="n"/>
      <c r="Q70" s="2" t="n"/>
      <c r="R70" s="2" t="n"/>
      <c r="S70" s="2" t="n"/>
      <c r="T70" s="34" t="n"/>
      <c r="U70" s="7">
        <f>IF($A70="","",IF($T70="","",IFERROR(($T70-($B70+$C70))*24,"")))</f>
        <v/>
      </c>
      <c r="V70" s="35" t="n"/>
      <c r="W70" s="35" t="n"/>
      <c r="X70" s="10">
        <f>IF($A70="","",IF($M70="","",IF($N70&lt;=$AA70,"Sim","Não")))</f>
        <v/>
      </c>
      <c r="Y70" s="10">
        <f>IF($A70="","",IF(COUNTIF($G$2:$G$101,$G70)&gt;=3,"Verificar recorrência",""))</f>
        <v/>
      </c>
      <c r="Z70" s="5" t="n"/>
      <c r="AA70" s="7">
        <f>IF($A70="","",IFERROR(VLOOKUP($L70,'Cadastros'!$A$3:$B$6,2,FALSE),0))</f>
        <v/>
      </c>
    </row>
    <row r="71">
      <c r="A71" s="2" t="n"/>
      <c r="B71" s="31" t="n"/>
      <c r="C71" s="32" t="n"/>
      <c r="D71" s="5" t="n"/>
      <c r="E71" s="2" t="n"/>
      <c r="F71" s="2" t="n"/>
      <c r="G71" s="2" t="n"/>
      <c r="H71" s="2" t="n"/>
      <c r="I71" s="5" t="n"/>
      <c r="J71" s="2" t="n"/>
      <c r="K71" s="2" t="n"/>
      <c r="L71" s="2" t="n"/>
      <c r="M71" s="33" t="n"/>
      <c r="N71" s="7">
        <f>IF($A71="","",IF($M71="","",IFERROR(($M71-($B71+$C71))*24,0)))</f>
        <v/>
      </c>
      <c r="O71" s="5" t="n"/>
      <c r="P71" s="5" t="n"/>
      <c r="Q71" s="2" t="n"/>
      <c r="R71" s="2" t="n"/>
      <c r="S71" s="2" t="n"/>
      <c r="T71" s="34" t="n"/>
      <c r="U71" s="7">
        <f>IF($A71="","",IF($T71="","",IFERROR(($T71-($B71+$C71))*24,"")))</f>
        <v/>
      </c>
      <c r="V71" s="35" t="n"/>
      <c r="W71" s="35" t="n"/>
      <c r="X71" s="10">
        <f>IF($A71="","",IF($M71="","",IF($N71&lt;=$AA71,"Sim","Não")))</f>
        <v/>
      </c>
      <c r="Y71" s="10">
        <f>IF($A71="","",IF(COUNTIF($G$2:$G$101,$G71)&gt;=3,"Verificar recorrência",""))</f>
        <v/>
      </c>
      <c r="Z71" s="5" t="n"/>
      <c r="AA71" s="7">
        <f>IF($A71="","",IFERROR(VLOOKUP($L71,'Cadastros'!$A$3:$B$6,2,FALSE),0))</f>
        <v/>
      </c>
    </row>
    <row r="72">
      <c r="A72" s="2" t="n"/>
      <c r="B72" s="31" t="n"/>
      <c r="C72" s="32" t="n"/>
      <c r="D72" s="5" t="n"/>
      <c r="E72" s="2" t="n"/>
      <c r="F72" s="2" t="n"/>
      <c r="G72" s="2" t="n"/>
      <c r="H72" s="2" t="n"/>
      <c r="I72" s="5" t="n"/>
      <c r="J72" s="2" t="n"/>
      <c r="K72" s="2" t="n"/>
      <c r="L72" s="2" t="n"/>
      <c r="M72" s="33" t="n"/>
      <c r="N72" s="7">
        <f>IF($A72="","",IF($M72="","",IFERROR(($M72-($B72+$C72))*24,0)))</f>
        <v/>
      </c>
      <c r="O72" s="5" t="n"/>
      <c r="P72" s="5" t="n"/>
      <c r="Q72" s="2" t="n"/>
      <c r="R72" s="2" t="n"/>
      <c r="S72" s="2" t="n"/>
      <c r="T72" s="34" t="n"/>
      <c r="U72" s="7">
        <f>IF($A72="","",IF($T72="","",IFERROR(($T72-($B72+$C72))*24,"")))</f>
        <v/>
      </c>
      <c r="V72" s="35" t="n"/>
      <c r="W72" s="35" t="n"/>
      <c r="X72" s="10">
        <f>IF($A72="","",IF($M72="","",IF($N72&lt;=$AA72,"Sim","Não")))</f>
        <v/>
      </c>
      <c r="Y72" s="10">
        <f>IF($A72="","",IF(COUNTIF($G$2:$G$101,$G72)&gt;=3,"Verificar recorrência",""))</f>
        <v/>
      </c>
      <c r="Z72" s="5" t="n"/>
      <c r="AA72" s="7">
        <f>IF($A72="","",IFERROR(VLOOKUP($L72,'Cadastros'!$A$3:$B$6,2,FALSE),0))</f>
        <v/>
      </c>
    </row>
    <row r="73">
      <c r="A73" s="2" t="n"/>
      <c r="B73" s="31" t="n"/>
      <c r="C73" s="32" t="n"/>
      <c r="D73" s="5" t="n"/>
      <c r="E73" s="2" t="n"/>
      <c r="F73" s="2" t="n"/>
      <c r="G73" s="2" t="n"/>
      <c r="H73" s="2" t="n"/>
      <c r="I73" s="5" t="n"/>
      <c r="J73" s="2" t="n"/>
      <c r="K73" s="2" t="n"/>
      <c r="L73" s="2" t="n"/>
      <c r="M73" s="33" t="n"/>
      <c r="N73" s="7">
        <f>IF($A73="","",IF($M73="","",IFERROR(($M73-($B73+$C73))*24,0)))</f>
        <v/>
      </c>
      <c r="O73" s="5" t="n"/>
      <c r="P73" s="5" t="n"/>
      <c r="Q73" s="2" t="n"/>
      <c r="R73" s="2" t="n"/>
      <c r="S73" s="2" t="n"/>
      <c r="T73" s="34" t="n"/>
      <c r="U73" s="7">
        <f>IF($A73="","",IF($T73="","",IFERROR(($T73-($B73+$C73))*24,"")))</f>
        <v/>
      </c>
      <c r="V73" s="35" t="n"/>
      <c r="W73" s="35" t="n"/>
      <c r="X73" s="10">
        <f>IF($A73="","",IF($M73="","",IF($N73&lt;=$AA73,"Sim","Não")))</f>
        <v/>
      </c>
      <c r="Y73" s="10">
        <f>IF($A73="","",IF(COUNTIF($G$2:$G$101,$G73)&gt;=3,"Verificar recorrência",""))</f>
        <v/>
      </c>
      <c r="Z73" s="5" t="n"/>
      <c r="AA73" s="7">
        <f>IF($A73="","",IFERROR(VLOOKUP($L73,'Cadastros'!$A$3:$B$6,2,FALSE),0))</f>
        <v/>
      </c>
    </row>
    <row r="74">
      <c r="A74" s="2" t="n"/>
      <c r="B74" s="31" t="n"/>
      <c r="C74" s="32" t="n"/>
      <c r="D74" s="5" t="n"/>
      <c r="E74" s="2" t="n"/>
      <c r="F74" s="2" t="n"/>
      <c r="G74" s="2" t="n"/>
      <c r="H74" s="2" t="n"/>
      <c r="I74" s="5" t="n"/>
      <c r="J74" s="2" t="n"/>
      <c r="K74" s="2" t="n"/>
      <c r="L74" s="2" t="n"/>
      <c r="M74" s="33" t="n"/>
      <c r="N74" s="7">
        <f>IF($A74="","",IF($M74="","",IFERROR(($M74-($B74+$C74))*24,0)))</f>
        <v/>
      </c>
      <c r="O74" s="5" t="n"/>
      <c r="P74" s="5" t="n"/>
      <c r="Q74" s="2" t="n"/>
      <c r="R74" s="2" t="n"/>
      <c r="S74" s="2" t="n"/>
      <c r="T74" s="34" t="n"/>
      <c r="U74" s="7">
        <f>IF($A74="","",IF($T74="","",IFERROR(($T74-($B74+$C74))*24,"")))</f>
        <v/>
      </c>
      <c r="V74" s="35" t="n"/>
      <c r="W74" s="35" t="n"/>
      <c r="X74" s="10">
        <f>IF($A74="","",IF($M74="","",IF($N74&lt;=$AA74,"Sim","Não")))</f>
        <v/>
      </c>
      <c r="Y74" s="10">
        <f>IF($A74="","",IF(COUNTIF($G$2:$G$101,$G74)&gt;=3,"Verificar recorrência",""))</f>
        <v/>
      </c>
      <c r="Z74" s="5" t="n"/>
      <c r="AA74" s="7">
        <f>IF($A74="","",IFERROR(VLOOKUP($L74,'Cadastros'!$A$3:$B$6,2,FALSE),0))</f>
        <v/>
      </c>
    </row>
    <row r="75">
      <c r="A75" s="2" t="n"/>
      <c r="B75" s="31" t="n"/>
      <c r="C75" s="32" t="n"/>
      <c r="D75" s="5" t="n"/>
      <c r="E75" s="2" t="n"/>
      <c r="F75" s="2" t="n"/>
      <c r="G75" s="2" t="n"/>
      <c r="H75" s="2" t="n"/>
      <c r="I75" s="5" t="n"/>
      <c r="J75" s="2" t="n"/>
      <c r="K75" s="2" t="n"/>
      <c r="L75" s="2" t="n"/>
      <c r="M75" s="33" t="n"/>
      <c r="N75" s="7">
        <f>IF($A75="","",IF($M75="","",IFERROR(($M75-($B75+$C75))*24,0)))</f>
        <v/>
      </c>
      <c r="O75" s="5" t="n"/>
      <c r="P75" s="5" t="n"/>
      <c r="Q75" s="2" t="n"/>
      <c r="R75" s="2" t="n"/>
      <c r="S75" s="2" t="n"/>
      <c r="T75" s="34" t="n"/>
      <c r="U75" s="7">
        <f>IF($A75="","",IF($T75="","",IFERROR(($T75-($B75+$C75))*24,"")))</f>
        <v/>
      </c>
      <c r="V75" s="35" t="n"/>
      <c r="W75" s="35" t="n"/>
      <c r="X75" s="10">
        <f>IF($A75="","",IF($M75="","",IF($N75&lt;=$AA75,"Sim","Não")))</f>
        <v/>
      </c>
      <c r="Y75" s="10">
        <f>IF($A75="","",IF(COUNTIF($G$2:$G$101,$G75)&gt;=3,"Verificar recorrência",""))</f>
        <v/>
      </c>
      <c r="Z75" s="5" t="n"/>
      <c r="AA75" s="7">
        <f>IF($A75="","",IFERROR(VLOOKUP($L75,'Cadastros'!$A$3:$B$6,2,FALSE),0))</f>
        <v/>
      </c>
    </row>
    <row r="76">
      <c r="A76" s="2" t="n"/>
      <c r="B76" s="31" t="n"/>
      <c r="C76" s="32" t="n"/>
      <c r="D76" s="5" t="n"/>
      <c r="E76" s="2" t="n"/>
      <c r="F76" s="2" t="n"/>
      <c r="G76" s="2" t="n"/>
      <c r="H76" s="2" t="n"/>
      <c r="I76" s="5" t="n"/>
      <c r="J76" s="2" t="n"/>
      <c r="K76" s="2" t="n"/>
      <c r="L76" s="2" t="n"/>
      <c r="M76" s="33" t="n"/>
      <c r="N76" s="7">
        <f>IF($A76="","",IF($M76="","",IFERROR(($M76-($B76+$C76))*24,0)))</f>
        <v/>
      </c>
      <c r="O76" s="5" t="n"/>
      <c r="P76" s="5" t="n"/>
      <c r="Q76" s="2" t="n"/>
      <c r="R76" s="2" t="n"/>
      <c r="S76" s="2" t="n"/>
      <c r="T76" s="34" t="n"/>
      <c r="U76" s="7">
        <f>IF($A76="","",IF($T76="","",IFERROR(($T76-($B76+$C76))*24,"")))</f>
        <v/>
      </c>
      <c r="V76" s="35" t="n"/>
      <c r="W76" s="35" t="n"/>
      <c r="X76" s="10">
        <f>IF($A76="","",IF($M76="","",IF($N76&lt;=$AA76,"Sim","Não")))</f>
        <v/>
      </c>
      <c r="Y76" s="10">
        <f>IF($A76="","",IF(COUNTIF($G$2:$G$101,$G76)&gt;=3,"Verificar recorrência",""))</f>
        <v/>
      </c>
      <c r="Z76" s="5" t="n"/>
      <c r="AA76" s="7">
        <f>IF($A76="","",IFERROR(VLOOKUP($L76,'Cadastros'!$A$3:$B$6,2,FALSE),0))</f>
        <v/>
      </c>
    </row>
    <row r="77">
      <c r="A77" s="2" t="n"/>
      <c r="B77" s="31" t="n"/>
      <c r="C77" s="32" t="n"/>
      <c r="D77" s="5" t="n"/>
      <c r="E77" s="2" t="n"/>
      <c r="F77" s="2" t="n"/>
      <c r="G77" s="2" t="n"/>
      <c r="H77" s="2" t="n"/>
      <c r="I77" s="5" t="n"/>
      <c r="J77" s="2" t="n"/>
      <c r="K77" s="2" t="n"/>
      <c r="L77" s="2" t="n"/>
      <c r="M77" s="33" t="n"/>
      <c r="N77" s="7">
        <f>IF($A77="","",IF($M77="","",IFERROR(($M77-($B77+$C77))*24,0)))</f>
        <v/>
      </c>
      <c r="O77" s="5" t="n"/>
      <c r="P77" s="5" t="n"/>
      <c r="Q77" s="2" t="n"/>
      <c r="R77" s="2" t="n"/>
      <c r="S77" s="2" t="n"/>
      <c r="T77" s="34" t="n"/>
      <c r="U77" s="7">
        <f>IF($A77="","",IF($T77="","",IFERROR(($T77-($B77+$C77))*24,"")))</f>
        <v/>
      </c>
      <c r="V77" s="35" t="n"/>
      <c r="W77" s="35" t="n"/>
      <c r="X77" s="10">
        <f>IF($A77="","",IF($M77="","",IF($N77&lt;=$AA77,"Sim","Não")))</f>
        <v/>
      </c>
      <c r="Y77" s="10">
        <f>IF($A77="","",IF(COUNTIF($G$2:$G$101,$G77)&gt;=3,"Verificar recorrência",""))</f>
        <v/>
      </c>
      <c r="Z77" s="5" t="n"/>
      <c r="AA77" s="7">
        <f>IF($A77="","",IFERROR(VLOOKUP($L77,'Cadastros'!$A$3:$B$6,2,FALSE),0))</f>
        <v/>
      </c>
    </row>
    <row r="78">
      <c r="A78" s="2" t="n"/>
      <c r="B78" s="31" t="n"/>
      <c r="C78" s="32" t="n"/>
      <c r="D78" s="5" t="n"/>
      <c r="E78" s="2" t="n"/>
      <c r="F78" s="2" t="n"/>
      <c r="G78" s="2" t="n"/>
      <c r="H78" s="2" t="n"/>
      <c r="I78" s="5" t="n"/>
      <c r="J78" s="2" t="n"/>
      <c r="K78" s="2" t="n"/>
      <c r="L78" s="2" t="n"/>
      <c r="M78" s="33" t="n"/>
      <c r="N78" s="7">
        <f>IF($A78="","",IF($M78="","",IFERROR(($M78-($B78+$C78))*24,0)))</f>
        <v/>
      </c>
      <c r="O78" s="5" t="n"/>
      <c r="P78" s="5" t="n"/>
      <c r="Q78" s="2" t="n"/>
      <c r="R78" s="2" t="n"/>
      <c r="S78" s="2" t="n"/>
      <c r="T78" s="34" t="n"/>
      <c r="U78" s="7">
        <f>IF($A78="","",IF($T78="","",IFERROR(($T78-($B78+$C78))*24,"")))</f>
        <v/>
      </c>
      <c r="V78" s="35" t="n"/>
      <c r="W78" s="35" t="n"/>
      <c r="X78" s="10">
        <f>IF($A78="","",IF($M78="","",IF($N78&lt;=$AA78,"Sim","Não")))</f>
        <v/>
      </c>
      <c r="Y78" s="10">
        <f>IF($A78="","",IF(COUNTIF($G$2:$G$101,$G78)&gt;=3,"Verificar recorrência",""))</f>
        <v/>
      </c>
      <c r="Z78" s="5" t="n"/>
      <c r="AA78" s="7">
        <f>IF($A78="","",IFERROR(VLOOKUP($L78,'Cadastros'!$A$3:$B$6,2,FALSE),0))</f>
        <v/>
      </c>
    </row>
    <row r="79">
      <c r="A79" s="2" t="n"/>
      <c r="B79" s="31" t="n"/>
      <c r="C79" s="32" t="n"/>
      <c r="D79" s="5" t="n"/>
      <c r="E79" s="2" t="n"/>
      <c r="F79" s="2" t="n"/>
      <c r="G79" s="2" t="n"/>
      <c r="H79" s="2" t="n"/>
      <c r="I79" s="5" t="n"/>
      <c r="J79" s="2" t="n"/>
      <c r="K79" s="2" t="n"/>
      <c r="L79" s="2" t="n"/>
      <c r="M79" s="33" t="n"/>
      <c r="N79" s="7">
        <f>IF($A79="","",IF($M79="","",IFERROR(($M79-($B79+$C79))*24,0)))</f>
        <v/>
      </c>
      <c r="O79" s="5" t="n"/>
      <c r="P79" s="5" t="n"/>
      <c r="Q79" s="2" t="n"/>
      <c r="R79" s="2" t="n"/>
      <c r="S79" s="2" t="n"/>
      <c r="T79" s="34" t="n"/>
      <c r="U79" s="7">
        <f>IF($A79="","",IF($T79="","",IFERROR(($T79-($B79+$C79))*24,"")))</f>
        <v/>
      </c>
      <c r="V79" s="35" t="n"/>
      <c r="W79" s="35" t="n"/>
      <c r="X79" s="10">
        <f>IF($A79="","",IF($M79="","",IF($N79&lt;=$AA79,"Sim","Não")))</f>
        <v/>
      </c>
      <c r="Y79" s="10">
        <f>IF($A79="","",IF(COUNTIF($G$2:$G$101,$G79)&gt;=3,"Verificar recorrência",""))</f>
        <v/>
      </c>
      <c r="Z79" s="5" t="n"/>
      <c r="AA79" s="7">
        <f>IF($A79="","",IFERROR(VLOOKUP($L79,'Cadastros'!$A$3:$B$6,2,FALSE),0))</f>
        <v/>
      </c>
    </row>
    <row r="80">
      <c r="A80" s="2" t="n"/>
      <c r="B80" s="31" t="n"/>
      <c r="C80" s="32" t="n"/>
      <c r="D80" s="5" t="n"/>
      <c r="E80" s="2" t="n"/>
      <c r="F80" s="2" t="n"/>
      <c r="G80" s="2" t="n"/>
      <c r="H80" s="2" t="n"/>
      <c r="I80" s="5" t="n"/>
      <c r="J80" s="2" t="n"/>
      <c r="K80" s="2" t="n"/>
      <c r="L80" s="2" t="n"/>
      <c r="M80" s="33" t="n"/>
      <c r="N80" s="7">
        <f>IF($A80="","",IF($M80="","",IFERROR(($M80-($B80+$C80))*24,0)))</f>
        <v/>
      </c>
      <c r="O80" s="5" t="n"/>
      <c r="P80" s="5" t="n"/>
      <c r="Q80" s="2" t="n"/>
      <c r="R80" s="2" t="n"/>
      <c r="S80" s="2" t="n"/>
      <c r="T80" s="34" t="n"/>
      <c r="U80" s="7">
        <f>IF($A80="","",IF($T80="","",IFERROR(($T80-($B80+$C80))*24,"")))</f>
        <v/>
      </c>
      <c r="V80" s="35" t="n"/>
      <c r="W80" s="35" t="n"/>
      <c r="X80" s="10">
        <f>IF($A80="","",IF($M80="","",IF($N80&lt;=$AA80,"Sim","Não")))</f>
        <v/>
      </c>
      <c r="Y80" s="10">
        <f>IF($A80="","",IF(COUNTIF($G$2:$G$101,$G80)&gt;=3,"Verificar recorrência",""))</f>
        <v/>
      </c>
      <c r="Z80" s="5" t="n"/>
      <c r="AA80" s="7">
        <f>IF($A80="","",IFERROR(VLOOKUP($L80,'Cadastros'!$A$3:$B$6,2,FALSE),0))</f>
        <v/>
      </c>
    </row>
    <row r="81">
      <c r="A81" s="2" t="n"/>
      <c r="B81" s="31" t="n"/>
      <c r="C81" s="32" t="n"/>
      <c r="D81" s="5" t="n"/>
      <c r="E81" s="2" t="n"/>
      <c r="F81" s="2" t="n"/>
      <c r="G81" s="2" t="n"/>
      <c r="H81" s="2" t="n"/>
      <c r="I81" s="5" t="n"/>
      <c r="J81" s="2" t="n"/>
      <c r="K81" s="2" t="n"/>
      <c r="L81" s="2" t="n"/>
      <c r="M81" s="33" t="n"/>
      <c r="N81" s="7">
        <f>IF($A81="","",IF($M81="","",IFERROR(($M81-($B81+$C81))*24,0)))</f>
        <v/>
      </c>
      <c r="O81" s="5" t="n"/>
      <c r="P81" s="5" t="n"/>
      <c r="Q81" s="2" t="n"/>
      <c r="R81" s="2" t="n"/>
      <c r="S81" s="2" t="n"/>
      <c r="T81" s="34" t="n"/>
      <c r="U81" s="7">
        <f>IF($A81="","",IF($T81="","",IFERROR(($T81-($B81+$C81))*24,"")))</f>
        <v/>
      </c>
      <c r="V81" s="35" t="n"/>
      <c r="W81" s="35" t="n"/>
      <c r="X81" s="10">
        <f>IF($A81="","",IF($M81="","",IF($N81&lt;=$AA81,"Sim","Não")))</f>
        <v/>
      </c>
      <c r="Y81" s="10">
        <f>IF($A81="","",IF(COUNTIF($G$2:$G$101,$G81)&gt;=3,"Verificar recorrência",""))</f>
        <v/>
      </c>
      <c r="Z81" s="5" t="n"/>
      <c r="AA81" s="7">
        <f>IF($A81="","",IFERROR(VLOOKUP($L81,'Cadastros'!$A$3:$B$6,2,FALSE),0))</f>
        <v/>
      </c>
    </row>
    <row r="82">
      <c r="A82" s="2" t="n"/>
      <c r="B82" s="31" t="n"/>
      <c r="C82" s="32" t="n"/>
      <c r="D82" s="5" t="n"/>
      <c r="E82" s="2" t="n"/>
      <c r="F82" s="2" t="n"/>
      <c r="G82" s="2" t="n"/>
      <c r="H82" s="2" t="n"/>
      <c r="I82" s="5" t="n"/>
      <c r="J82" s="2" t="n"/>
      <c r="K82" s="2" t="n"/>
      <c r="L82" s="2" t="n"/>
      <c r="M82" s="33" t="n"/>
      <c r="N82" s="7">
        <f>IF($A82="","",IF($M82="","",IFERROR(($M82-($B82+$C82))*24,0)))</f>
        <v/>
      </c>
      <c r="O82" s="5" t="n"/>
      <c r="P82" s="5" t="n"/>
      <c r="Q82" s="2" t="n"/>
      <c r="R82" s="2" t="n"/>
      <c r="S82" s="2" t="n"/>
      <c r="T82" s="34" t="n"/>
      <c r="U82" s="7">
        <f>IF($A82="","",IF($T82="","",IFERROR(($T82-($B82+$C82))*24,"")))</f>
        <v/>
      </c>
      <c r="V82" s="35" t="n"/>
      <c r="W82" s="35" t="n"/>
      <c r="X82" s="10">
        <f>IF($A82="","",IF($M82="","",IF($N82&lt;=$AA82,"Sim","Não")))</f>
        <v/>
      </c>
      <c r="Y82" s="10">
        <f>IF($A82="","",IF(COUNTIF($G$2:$G$101,$G82)&gt;=3,"Verificar recorrência",""))</f>
        <v/>
      </c>
      <c r="Z82" s="5" t="n"/>
      <c r="AA82" s="7">
        <f>IF($A82="","",IFERROR(VLOOKUP($L82,'Cadastros'!$A$3:$B$6,2,FALSE),0))</f>
        <v/>
      </c>
    </row>
    <row r="83">
      <c r="A83" s="2" t="n"/>
      <c r="B83" s="31" t="n"/>
      <c r="C83" s="32" t="n"/>
      <c r="D83" s="5" t="n"/>
      <c r="E83" s="2" t="n"/>
      <c r="F83" s="2" t="n"/>
      <c r="G83" s="2" t="n"/>
      <c r="H83" s="2" t="n"/>
      <c r="I83" s="5" t="n"/>
      <c r="J83" s="2" t="n"/>
      <c r="K83" s="2" t="n"/>
      <c r="L83" s="2" t="n"/>
      <c r="M83" s="33" t="n"/>
      <c r="N83" s="7">
        <f>IF($A83="","",IF($M83="","",IFERROR(($M83-($B83+$C83))*24,0)))</f>
        <v/>
      </c>
      <c r="O83" s="5" t="n"/>
      <c r="P83" s="5" t="n"/>
      <c r="Q83" s="2" t="n"/>
      <c r="R83" s="2" t="n"/>
      <c r="S83" s="2" t="n"/>
      <c r="T83" s="34" t="n"/>
      <c r="U83" s="7">
        <f>IF($A83="","",IF($T83="","",IFERROR(($T83-($B83+$C83))*24,"")))</f>
        <v/>
      </c>
      <c r="V83" s="35" t="n"/>
      <c r="W83" s="35" t="n"/>
      <c r="X83" s="10">
        <f>IF($A83="","",IF($M83="","",IF($N83&lt;=$AA83,"Sim","Não")))</f>
        <v/>
      </c>
      <c r="Y83" s="10">
        <f>IF($A83="","",IF(COUNTIF($G$2:$G$101,$G83)&gt;=3,"Verificar recorrência",""))</f>
        <v/>
      </c>
      <c r="Z83" s="5" t="n"/>
      <c r="AA83" s="7">
        <f>IF($A83="","",IFERROR(VLOOKUP($L83,'Cadastros'!$A$3:$B$6,2,FALSE),0))</f>
        <v/>
      </c>
    </row>
    <row r="84">
      <c r="A84" s="2" t="n"/>
      <c r="B84" s="31" t="n"/>
      <c r="C84" s="32" t="n"/>
      <c r="D84" s="5" t="n"/>
      <c r="E84" s="2" t="n"/>
      <c r="F84" s="2" t="n"/>
      <c r="G84" s="2" t="n"/>
      <c r="H84" s="2" t="n"/>
      <c r="I84" s="5" t="n"/>
      <c r="J84" s="2" t="n"/>
      <c r="K84" s="2" t="n"/>
      <c r="L84" s="2" t="n"/>
      <c r="M84" s="33" t="n"/>
      <c r="N84" s="7">
        <f>IF($A84="","",IF($M84="","",IFERROR(($M84-($B84+$C84))*24,0)))</f>
        <v/>
      </c>
      <c r="O84" s="5" t="n"/>
      <c r="P84" s="5" t="n"/>
      <c r="Q84" s="2" t="n"/>
      <c r="R84" s="2" t="n"/>
      <c r="S84" s="2" t="n"/>
      <c r="T84" s="34" t="n"/>
      <c r="U84" s="7">
        <f>IF($A84="","",IF($T84="","",IFERROR(($T84-($B84+$C84))*24,"")))</f>
        <v/>
      </c>
      <c r="V84" s="35" t="n"/>
      <c r="W84" s="35" t="n"/>
      <c r="X84" s="10">
        <f>IF($A84="","",IF($M84="","",IF($N84&lt;=$AA84,"Sim","Não")))</f>
        <v/>
      </c>
      <c r="Y84" s="10">
        <f>IF($A84="","",IF(COUNTIF($G$2:$G$101,$G84)&gt;=3,"Verificar recorrência",""))</f>
        <v/>
      </c>
      <c r="Z84" s="5" t="n"/>
      <c r="AA84" s="7">
        <f>IF($A84="","",IFERROR(VLOOKUP($L84,'Cadastros'!$A$3:$B$6,2,FALSE),0))</f>
        <v/>
      </c>
    </row>
    <row r="85">
      <c r="A85" s="2" t="n"/>
      <c r="B85" s="31" t="n"/>
      <c r="C85" s="32" t="n"/>
      <c r="D85" s="5" t="n"/>
      <c r="E85" s="2" t="n"/>
      <c r="F85" s="2" t="n"/>
      <c r="G85" s="2" t="n"/>
      <c r="H85" s="2" t="n"/>
      <c r="I85" s="5" t="n"/>
      <c r="J85" s="2" t="n"/>
      <c r="K85" s="2" t="n"/>
      <c r="L85" s="2" t="n"/>
      <c r="M85" s="33" t="n"/>
      <c r="N85" s="7">
        <f>IF($A85="","",IF($M85="","",IFERROR(($M85-($B85+$C85))*24,0)))</f>
        <v/>
      </c>
      <c r="O85" s="5" t="n"/>
      <c r="P85" s="5" t="n"/>
      <c r="Q85" s="2" t="n"/>
      <c r="R85" s="2" t="n"/>
      <c r="S85" s="2" t="n"/>
      <c r="T85" s="34" t="n"/>
      <c r="U85" s="7">
        <f>IF($A85="","",IF($T85="","",IFERROR(($T85-($B85+$C85))*24,"")))</f>
        <v/>
      </c>
      <c r="V85" s="35" t="n"/>
      <c r="W85" s="35" t="n"/>
      <c r="X85" s="10">
        <f>IF($A85="","",IF($M85="","",IF($N85&lt;=$AA85,"Sim","Não")))</f>
        <v/>
      </c>
      <c r="Y85" s="10">
        <f>IF($A85="","",IF(COUNTIF($G$2:$G$101,$G85)&gt;=3,"Verificar recorrência",""))</f>
        <v/>
      </c>
      <c r="Z85" s="5" t="n"/>
      <c r="AA85" s="7">
        <f>IF($A85="","",IFERROR(VLOOKUP($L85,'Cadastros'!$A$3:$B$6,2,FALSE),0))</f>
        <v/>
      </c>
    </row>
    <row r="86">
      <c r="A86" s="2" t="n"/>
      <c r="B86" s="31" t="n"/>
      <c r="C86" s="32" t="n"/>
      <c r="D86" s="5" t="n"/>
      <c r="E86" s="2" t="n"/>
      <c r="F86" s="2" t="n"/>
      <c r="G86" s="2" t="n"/>
      <c r="H86" s="2" t="n"/>
      <c r="I86" s="5" t="n"/>
      <c r="J86" s="2" t="n"/>
      <c r="K86" s="2" t="n"/>
      <c r="L86" s="2" t="n"/>
      <c r="M86" s="33" t="n"/>
      <c r="N86" s="7">
        <f>IF($A86="","",IF($M86="","",IFERROR(($M86-($B86+$C86))*24,0)))</f>
        <v/>
      </c>
      <c r="O86" s="5" t="n"/>
      <c r="P86" s="5" t="n"/>
      <c r="Q86" s="2" t="n"/>
      <c r="R86" s="2" t="n"/>
      <c r="S86" s="2" t="n"/>
      <c r="T86" s="34" t="n"/>
      <c r="U86" s="7">
        <f>IF($A86="","",IF($T86="","",IFERROR(($T86-($B86+$C86))*24,"")))</f>
        <v/>
      </c>
      <c r="V86" s="35" t="n"/>
      <c r="W86" s="35" t="n"/>
      <c r="X86" s="10">
        <f>IF($A86="","",IF($M86="","",IF($N86&lt;=$AA86,"Sim","Não")))</f>
        <v/>
      </c>
      <c r="Y86" s="10">
        <f>IF($A86="","",IF(COUNTIF($G$2:$G$101,$G86)&gt;=3,"Verificar recorrência",""))</f>
        <v/>
      </c>
      <c r="Z86" s="5" t="n"/>
      <c r="AA86" s="7">
        <f>IF($A86="","",IFERROR(VLOOKUP($L86,'Cadastros'!$A$3:$B$6,2,FALSE),0))</f>
        <v/>
      </c>
    </row>
    <row r="87">
      <c r="A87" s="2" t="n"/>
      <c r="B87" s="31" t="n"/>
      <c r="C87" s="32" t="n"/>
      <c r="D87" s="5" t="n"/>
      <c r="E87" s="2" t="n"/>
      <c r="F87" s="2" t="n"/>
      <c r="G87" s="2" t="n"/>
      <c r="H87" s="2" t="n"/>
      <c r="I87" s="5" t="n"/>
      <c r="J87" s="2" t="n"/>
      <c r="K87" s="2" t="n"/>
      <c r="L87" s="2" t="n"/>
      <c r="M87" s="33" t="n"/>
      <c r="N87" s="7">
        <f>IF($A87="","",IF($M87="","",IFERROR(($M87-($B87+$C87))*24,0)))</f>
        <v/>
      </c>
      <c r="O87" s="5" t="n"/>
      <c r="P87" s="5" t="n"/>
      <c r="Q87" s="2" t="n"/>
      <c r="R87" s="2" t="n"/>
      <c r="S87" s="2" t="n"/>
      <c r="T87" s="34" t="n"/>
      <c r="U87" s="7">
        <f>IF($A87="","",IF($T87="","",IFERROR(($T87-($B87+$C87))*24,"")))</f>
        <v/>
      </c>
      <c r="V87" s="35" t="n"/>
      <c r="W87" s="35" t="n"/>
      <c r="X87" s="10">
        <f>IF($A87="","",IF($M87="","",IF($N87&lt;=$AA87,"Sim","Não")))</f>
        <v/>
      </c>
      <c r="Y87" s="10">
        <f>IF($A87="","",IF(COUNTIF($G$2:$G$101,$G87)&gt;=3,"Verificar recorrência",""))</f>
        <v/>
      </c>
      <c r="Z87" s="5" t="n"/>
      <c r="AA87" s="7">
        <f>IF($A87="","",IFERROR(VLOOKUP($L87,'Cadastros'!$A$3:$B$6,2,FALSE),0))</f>
        <v/>
      </c>
    </row>
    <row r="88">
      <c r="A88" s="2" t="n"/>
      <c r="B88" s="31" t="n"/>
      <c r="C88" s="32" t="n"/>
      <c r="D88" s="5" t="n"/>
      <c r="E88" s="2" t="n"/>
      <c r="F88" s="2" t="n"/>
      <c r="G88" s="2" t="n"/>
      <c r="H88" s="2" t="n"/>
      <c r="I88" s="5" t="n"/>
      <c r="J88" s="2" t="n"/>
      <c r="K88" s="2" t="n"/>
      <c r="L88" s="2" t="n"/>
      <c r="M88" s="33" t="n"/>
      <c r="N88" s="7">
        <f>IF($A88="","",IF($M88="","",IFERROR(($M88-($B88+$C88))*24,0)))</f>
        <v/>
      </c>
      <c r="O88" s="5" t="n"/>
      <c r="P88" s="5" t="n"/>
      <c r="Q88" s="2" t="n"/>
      <c r="R88" s="2" t="n"/>
      <c r="S88" s="2" t="n"/>
      <c r="T88" s="34" t="n"/>
      <c r="U88" s="7">
        <f>IF($A88="","",IF($T88="","",IFERROR(($T88-($B88+$C88))*24,"")))</f>
        <v/>
      </c>
      <c r="V88" s="35" t="n"/>
      <c r="W88" s="35" t="n"/>
      <c r="X88" s="10">
        <f>IF($A88="","",IF($M88="","",IF($N88&lt;=$AA88,"Sim","Não")))</f>
        <v/>
      </c>
      <c r="Y88" s="10">
        <f>IF($A88="","",IF(COUNTIF($G$2:$G$101,$G88)&gt;=3,"Verificar recorrência",""))</f>
        <v/>
      </c>
      <c r="Z88" s="5" t="n"/>
      <c r="AA88" s="7">
        <f>IF($A88="","",IFERROR(VLOOKUP($L88,'Cadastros'!$A$3:$B$6,2,FALSE),0))</f>
        <v/>
      </c>
    </row>
    <row r="89">
      <c r="A89" s="2" t="n"/>
      <c r="B89" s="31" t="n"/>
      <c r="C89" s="32" t="n"/>
      <c r="D89" s="5" t="n"/>
      <c r="E89" s="2" t="n"/>
      <c r="F89" s="2" t="n"/>
      <c r="G89" s="2" t="n"/>
      <c r="H89" s="2" t="n"/>
      <c r="I89" s="5" t="n"/>
      <c r="J89" s="2" t="n"/>
      <c r="K89" s="2" t="n"/>
      <c r="L89" s="2" t="n"/>
      <c r="M89" s="33" t="n"/>
      <c r="N89" s="7">
        <f>IF($A89="","",IF($M89="","",IFERROR(($M89-($B89+$C89))*24,0)))</f>
        <v/>
      </c>
      <c r="O89" s="5" t="n"/>
      <c r="P89" s="5" t="n"/>
      <c r="Q89" s="2" t="n"/>
      <c r="R89" s="2" t="n"/>
      <c r="S89" s="2" t="n"/>
      <c r="T89" s="34" t="n"/>
      <c r="U89" s="7">
        <f>IF($A89="","",IF($T89="","",IFERROR(($T89-($B89+$C89))*24,"")))</f>
        <v/>
      </c>
      <c r="V89" s="35" t="n"/>
      <c r="W89" s="35" t="n"/>
      <c r="X89" s="10">
        <f>IF($A89="","",IF($M89="","",IF($N89&lt;=$AA89,"Sim","Não")))</f>
        <v/>
      </c>
      <c r="Y89" s="10">
        <f>IF($A89="","",IF(COUNTIF($G$2:$G$101,$G89)&gt;=3,"Verificar recorrência",""))</f>
        <v/>
      </c>
      <c r="Z89" s="5" t="n"/>
      <c r="AA89" s="7">
        <f>IF($A89="","",IFERROR(VLOOKUP($L89,'Cadastros'!$A$3:$B$6,2,FALSE),0))</f>
        <v/>
      </c>
    </row>
    <row r="90">
      <c r="A90" s="2" t="n"/>
      <c r="B90" s="31" t="n"/>
      <c r="C90" s="32" t="n"/>
      <c r="D90" s="5" t="n"/>
      <c r="E90" s="2" t="n"/>
      <c r="F90" s="2" t="n"/>
      <c r="G90" s="2" t="n"/>
      <c r="H90" s="2" t="n"/>
      <c r="I90" s="5" t="n"/>
      <c r="J90" s="2" t="n"/>
      <c r="K90" s="2" t="n"/>
      <c r="L90" s="2" t="n"/>
      <c r="M90" s="33" t="n"/>
      <c r="N90" s="7">
        <f>IF($A90="","",IF($M90="","",IFERROR(($M90-($B90+$C90))*24,0)))</f>
        <v/>
      </c>
      <c r="O90" s="5" t="n"/>
      <c r="P90" s="5" t="n"/>
      <c r="Q90" s="2" t="n"/>
      <c r="R90" s="2" t="n"/>
      <c r="S90" s="2" t="n"/>
      <c r="T90" s="34" t="n"/>
      <c r="U90" s="7">
        <f>IF($A90="","",IF($T90="","",IFERROR(($T90-($B90+$C90))*24,"")))</f>
        <v/>
      </c>
      <c r="V90" s="35" t="n"/>
      <c r="W90" s="35" t="n"/>
      <c r="X90" s="10">
        <f>IF($A90="","",IF($M90="","",IF($N90&lt;=$AA90,"Sim","Não")))</f>
        <v/>
      </c>
      <c r="Y90" s="10">
        <f>IF($A90="","",IF(COUNTIF($G$2:$G$101,$G90)&gt;=3,"Verificar recorrência",""))</f>
        <v/>
      </c>
      <c r="Z90" s="5" t="n"/>
      <c r="AA90" s="7">
        <f>IF($A90="","",IFERROR(VLOOKUP($L90,'Cadastros'!$A$3:$B$6,2,FALSE),0))</f>
        <v/>
      </c>
    </row>
    <row r="91">
      <c r="A91" s="2" t="n"/>
      <c r="B91" s="31" t="n"/>
      <c r="C91" s="32" t="n"/>
      <c r="D91" s="5" t="n"/>
      <c r="E91" s="2" t="n"/>
      <c r="F91" s="2" t="n"/>
      <c r="G91" s="2" t="n"/>
      <c r="H91" s="2" t="n"/>
      <c r="I91" s="5" t="n"/>
      <c r="J91" s="2" t="n"/>
      <c r="K91" s="2" t="n"/>
      <c r="L91" s="2" t="n"/>
      <c r="M91" s="33" t="n"/>
      <c r="N91" s="7">
        <f>IF($A91="","",IF($M91="","",IFERROR(($M91-($B91+$C91))*24,0)))</f>
        <v/>
      </c>
      <c r="O91" s="5" t="n"/>
      <c r="P91" s="5" t="n"/>
      <c r="Q91" s="2" t="n"/>
      <c r="R91" s="2" t="n"/>
      <c r="S91" s="2" t="n"/>
      <c r="T91" s="34" t="n"/>
      <c r="U91" s="7">
        <f>IF($A91="","",IF($T91="","",IFERROR(($T91-($B91+$C91))*24,"")))</f>
        <v/>
      </c>
      <c r="V91" s="35" t="n"/>
      <c r="W91" s="35" t="n"/>
      <c r="X91" s="10">
        <f>IF($A91="","",IF($M91="","",IF($N91&lt;=$AA91,"Sim","Não")))</f>
        <v/>
      </c>
      <c r="Y91" s="10">
        <f>IF($A91="","",IF(COUNTIF($G$2:$G$101,$G91)&gt;=3,"Verificar recorrência",""))</f>
        <v/>
      </c>
      <c r="Z91" s="5" t="n"/>
      <c r="AA91" s="7">
        <f>IF($A91="","",IFERROR(VLOOKUP($L91,'Cadastros'!$A$3:$B$6,2,FALSE),0))</f>
        <v/>
      </c>
    </row>
    <row r="92">
      <c r="A92" s="2" t="n"/>
      <c r="B92" s="31" t="n"/>
      <c r="C92" s="32" t="n"/>
      <c r="D92" s="5" t="n"/>
      <c r="E92" s="2" t="n"/>
      <c r="F92" s="2" t="n"/>
      <c r="G92" s="2" t="n"/>
      <c r="H92" s="2" t="n"/>
      <c r="I92" s="5" t="n"/>
      <c r="J92" s="2" t="n"/>
      <c r="K92" s="2" t="n"/>
      <c r="L92" s="2" t="n"/>
      <c r="M92" s="33" t="n"/>
      <c r="N92" s="7">
        <f>IF($A92="","",IF($M92="","",IFERROR(($M92-($B92+$C92))*24,0)))</f>
        <v/>
      </c>
      <c r="O92" s="5" t="n"/>
      <c r="P92" s="5" t="n"/>
      <c r="Q92" s="2" t="n"/>
      <c r="R92" s="2" t="n"/>
      <c r="S92" s="2" t="n"/>
      <c r="T92" s="34" t="n"/>
      <c r="U92" s="7">
        <f>IF($A92="","",IF($T92="","",IFERROR(($T92-($B92+$C92))*24,"")))</f>
        <v/>
      </c>
      <c r="V92" s="35" t="n"/>
      <c r="W92" s="35" t="n"/>
      <c r="X92" s="10">
        <f>IF($A92="","",IF($M92="","",IF($N92&lt;=$AA92,"Sim","Não")))</f>
        <v/>
      </c>
      <c r="Y92" s="10">
        <f>IF($A92="","",IF(COUNTIF($G$2:$G$101,$G92)&gt;=3,"Verificar recorrência",""))</f>
        <v/>
      </c>
      <c r="Z92" s="5" t="n"/>
      <c r="AA92" s="7">
        <f>IF($A92="","",IFERROR(VLOOKUP($L92,'Cadastros'!$A$3:$B$6,2,FALSE),0))</f>
        <v/>
      </c>
    </row>
    <row r="93">
      <c r="A93" s="2" t="n"/>
      <c r="B93" s="31" t="n"/>
      <c r="C93" s="32" t="n"/>
      <c r="D93" s="5" t="n"/>
      <c r="E93" s="2" t="n"/>
      <c r="F93" s="2" t="n"/>
      <c r="G93" s="2" t="n"/>
      <c r="H93" s="2" t="n"/>
      <c r="I93" s="5" t="n"/>
      <c r="J93" s="2" t="n"/>
      <c r="K93" s="2" t="n"/>
      <c r="L93" s="2" t="n"/>
      <c r="M93" s="33" t="n"/>
      <c r="N93" s="7">
        <f>IF($A93="","",IF($M93="","",IFERROR(($M93-($B93+$C93))*24,0)))</f>
        <v/>
      </c>
      <c r="O93" s="5" t="n"/>
      <c r="P93" s="5" t="n"/>
      <c r="Q93" s="2" t="n"/>
      <c r="R93" s="2" t="n"/>
      <c r="S93" s="2" t="n"/>
      <c r="T93" s="34" t="n"/>
      <c r="U93" s="7">
        <f>IF($A93="","",IF($T93="","",IFERROR(($T93-($B93+$C93))*24,"")))</f>
        <v/>
      </c>
      <c r="V93" s="35" t="n"/>
      <c r="W93" s="35" t="n"/>
      <c r="X93" s="10">
        <f>IF($A93="","",IF($M93="","",IF($N93&lt;=$AA93,"Sim","Não")))</f>
        <v/>
      </c>
      <c r="Y93" s="10">
        <f>IF($A93="","",IF(COUNTIF($G$2:$G$101,$G93)&gt;=3,"Verificar recorrência",""))</f>
        <v/>
      </c>
      <c r="Z93" s="5" t="n"/>
      <c r="AA93" s="7">
        <f>IF($A93="","",IFERROR(VLOOKUP($L93,'Cadastros'!$A$3:$B$6,2,FALSE),0))</f>
        <v/>
      </c>
    </row>
    <row r="94">
      <c r="A94" s="2" t="n"/>
      <c r="B94" s="31" t="n"/>
      <c r="C94" s="32" t="n"/>
      <c r="D94" s="5" t="n"/>
      <c r="E94" s="2" t="n"/>
      <c r="F94" s="2" t="n"/>
      <c r="G94" s="2" t="n"/>
      <c r="H94" s="2" t="n"/>
      <c r="I94" s="5" t="n"/>
      <c r="J94" s="2" t="n"/>
      <c r="K94" s="2" t="n"/>
      <c r="L94" s="2" t="n"/>
      <c r="M94" s="33" t="n"/>
      <c r="N94" s="7">
        <f>IF($A94="","",IF($M94="","",IFERROR(($M94-($B94+$C94))*24,0)))</f>
        <v/>
      </c>
      <c r="O94" s="5" t="n"/>
      <c r="P94" s="5" t="n"/>
      <c r="Q94" s="2" t="n"/>
      <c r="R94" s="2" t="n"/>
      <c r="S94" s="2" t="n"/>
      <c r="T94" s="34" t="n"/>
      <c r="U94" s="7">
        <f>IF($A94="","",IF($T94="","",IFERROR(($T94-($B94+$C94))*24,"")))</f>
        <v/>
      </c>
      <c r="V94" s="35" t="n"/>
      <c r="W94" s="35" t="n"/>
      <c r="X94" s="10">
        <f>IF($A94="","",IF($M94="","",IF($N94&lt;=$AA94,"Sim","Não")))</f>
        <v/>
      </c>
      <c r="Y94" s="10">
        <f>IF($A94="","",IF(COUNTIF($G$2:$G$101,$G94)&gt;=3,"Verificar recorrência",""))</f>
        <v/>
      </c>
      <c r="Z94" s="5" t="n"/>
      <c r="AA94" s="7">
        <f>IF($A94="","",IFERROR(VLOOKUP($L94,'Cadastros'!$A$3:$B$6,2,FALSE),0))</f>
        <v/>
      </c>
    </row>
    <row r="95">
      <c r="A95" s="2" t="n"/>
      <c r="B95" s="31" t="n"/>
      <c r="C95" s="32" t="n"/>
      <c r="D95" s="5" t="n"/>
      <c r="E95" s="2" t="n"/>
      <c r="F95" s="2" t="n"/>
      <c r="G95" s="2" t="n"/>
      <c r="H95" s="2" t="n"/>
      <c r="I95" s="5" t="n"/>
      <c r="J95" s="2" t="n"/>
      <c r="K95" s="2" t="n"/>
      <c r="L95" s="2" t="n"/>
      <c r="M95" s="33" t="n"/>
      <c r="N95" s="7">
        <f>IF($A95="","",IF($M95="","",IFERROR(($M95-($B95+$C95))*24,0)))</f>
        <v/>
      </c>
      <c r="O95" s="5" t="n"/>
      <c r="P95" s="5" t="n"/>
      <c r="Q95" s="2" t="n"/>
      <c r="R95" s="2" t="n"/>
      <c r="S95" s="2" t="n"/>
      <c r="T95" s="34" t="n"/>
      <c r="U95" s="7">
        <f>IF($A95="","",IF($T95="","",IFERROR(($T95-($B95+$C95))*24,"")))</f>
        <v/>
      </c>
      <c r="V95" s="35" t="n"/>
      <c r="W95" s="35" t="n"/>
      <c r="X95" s="10">
        <f>IF($A95="","",IF($M95="","",IF($N95&lt;=$AA95,"Sim","Não")))</f>
        <v/>
      </c>
      <c r="Y95" s="10">
        <f>IF($A95="","",IF(COUNTIF($G$2:$G$101,$G95)&gt;=3,"Verificar recorrência",""))</f>
        <v/>
      </c>
      <c r="Z95" s="5" t="n"/>
      <c r="AA95" s="7">
        <f>IF($A95="","",IFERROR(VLOOKUP($L95,'Cadastros'!$A$3:$B$6,2,FALSE),0))</f>
        <v/>
      </c>
    </row>
    <row r="96">
      <c r="A96" s="2" t="n"/>
      <c r="B96" s="31" t="n"/>
      <c r="C96" s="32" t="n"/>
      <c r="D96" s="5" t="n"/>
      <c r="E96" s="2" t="n"/>
      <c r="F96" s="2" t="n"/>
      <c r="G96" s="2" t="n"/>
      <c r="H96" s="2" t="n"/>
      <c r="I96" s="5" t="n"/>
      <c r="J96" s="2" t="n"/>
      <c r="K96" s="2" t="n"/>
      <c r="L96" s="2" t="n"/>
      <c r="M96" s="33" t="n"/>
      <c r="N96" s="7">
        <f>IF($A96="","",IF($M96="","",IFERROR(($M96-($B96+$C96))*24,0)))</f>
        <v/>
      </c>
      <c r="O96" s="5" t="n"/>
      <c r="P96" s="5" t="n"/>
      <c r="Q96" s="2" t="n"/>
      <c r="R96" s="2" t="n"/>
      <c r="S96" s="2" t="n"/>
      <c r="T96" s="34" t="n"/>
      <c r="U96" s="7">
        <f>IF($A96="","",IF($T96="","",IFERROR(($T96-($B96+$C96))*24,"")))</f>
        <v/>
      </c>
      <c r="V96" s="35" t="n"/>
      <c r="W96" s="35" t="n"/>
      <c r="X96" s="10">
        <f>IF($A96="","",IF($M96="","",IF($N96&lt;=$AA96,"Sim","Não")))</f>
        <v/>
      </c>
      <c r="Y96" s="10">
        <f>IF($A96="","",IF(COUNTIF($G$2:$G$101,$G96)&gt;=3,"Verificar recorrência",""))</f>
        <v/>
      </c>
      <c r="Z96" s="5" t="n"/>
      <c r="AA96" s="7">
        <f>IF($A96="","",IFERROR(VLOOKUP($L96,'Cadastros'!$A$3:$B$6,2,FALSE),0))</f>
        <v/>
      </c>
    </row>
    <row r="97">
      <c r="A97" s="2" t="n"/>
      <c r="B97" s="31" t="n"/>
      <c r="C97" s="32" t="n"/>
      <c r="D97" s="5" t="n"/>
      <c r="E97" s="2" t="n"/>
      <c r="F97" s="2" t="n"/>
      <c r="G97" s="2" t="n"/>
      <c r="H97" s="2" t="n"/>
      <c r="I97" s="5" t="n"/>
      <c r="J97" s="2" t="n"/>
      <c r="K97" s="2" t="n"/>
      <c r="L97" s="2" t="n"/>
      <c r="M97" s="33" t="n"/>
      <c r="N97" s="7">
        <f>IF($A97="","",IF($M97="","",IFERROR(($M97-($B97+$C97))*24,0)))</f>
        <v/>
      </c>
      <c r="O97" s="5" t="n"/>
      <c r="P97" s="5" t="n"/>
      <c r="Q97" s="2" t="n"/>
      <c r="R97" s="2" t="n"/>
      <c r="S97" s="2" t="n"/>
      <c r="T97" s="34" t="n"/>
      <c r="U97" s="7">
        <f>IF($A97="","",IF($T97="","",IFERROR(($T97-($B97+$C97))*24,"")))</f>
        <v/>
      </c>
      <c r="V97" s="35" t="n"/>
      <c r="W97" s="35" t="n"/>
      <c r="X97" s="10">
        <f>IF($A97="","",IF($M97="","",IF($N97&lt;=$AA97,"Sim","Não")))</f>
        <v/>
      </c>
      <c r="Y97" s="10">
        <f>IF($A97="","",IF(COUNTIF($G$2:$G$101,$G97)&gt;=3,"Verificar recorrência",""))</f>
        <v/>
      </c>
      <c r="Z97" s="5" t="n"/>
      <c r="AA97" s="7">
        <f>IF($A97="","",IFERROR(VLOOKUP($L97,'Cadastros'!$A$3:$B$6,2,FALSE),0))</f>
        <v/>
      </c>
    </row>
    <row r="98">
      <c r="A98" s="2" t="n"/>
      <c r="B98" s="31" t="n"/>
      <c r="C98" s="32" t="n"/>
      <c r="D98" s="5" t="n"/>
      <c r="E98" s="2" t="n"/>
      <c r="F98" s="2" t="n"/>
      <c r="G98" s="2" t="n"/>
      <c r="H98" s="2" t="n"/>
      <c r="I98" s="5" t="n"/>
      <c r="J98" s="2" t="n"/>
      <c r="K98" s="2" t="n"/>
      <c r="L98" s="2" t="n"/>
      <c r="M98" s="33" t="n"/>
      <c r="N98" s="7">
        <f>IF($A98="","",IF($M98="","",IFERROR(($M98-($B98+$C98))*24,0)))</f>
        <v/>
      </c>
      <c r="O98" s="5" t="n"/>
      <c r="P98" s="5" t="n"/>
      <c r="Q98" s="2" t="n"/>
      <c r="R98" s="2" t="n"/>
      <c r="S98" s="2" t="n"/>
      <c r="T98" s="34" t="n"/>
      <c r="U98" s="7">
        <f>IF($A98="","",IF($T98="","",IFERROR(($T98-($B98+$C98))*24,"")))</f>
        <v/>
      </c>
      <c r="V98" s="35" t="n"/>
      <c r="W98" s="35" t="n"/>
      <c r="X98" s="10">
        <f>IF($A98="","",IF($M98="","",IF($N98&lt;=$AA98,"Sim","Não")))</f>
        <v/>
      </c>
      <c r="Y98" s="10">
        <f>IF($A98="","",IF(COUNTIF($G$2:$G$101,$G98)&gt;=3,"Verificar recorrência",""))</f>
        <v/>
      </c>
      <c r="Z98" s="5" t="n"/>
      <c r="AA98" s="7">
        <f>IF($A98="","",IFERROR(VLOOKUP($L98,'Cadastros'!$A$3:$B$6,2,FALSE),0))</f>
        <v/>
      </c>
    </row>
    <row r="99">
      <c r="A99" s="2" t="n"/>
      <c r="B99" s="31" t="n"/>
      <c r="C99" s="32" t="n"/>
      <c r="D99" s="5" t="n"/>
      <c r="E99" s="2" t="n"/>
      <c r="F99" s="2" t="n"/>
      <c r="G99" s="2" t="n"/>
      <c r="H99" s="2" t="n"/>
      <c r="I99" s="5" t="n"/>
      <c r="J99" s="2" t="n"/>
      <c r="K99" s="2" t="n"/>
      <c r="L99" s="2" t="n"/>
      <c r="M99" s="33" t="n"/>
      <c r="N99" s="7">
        <f>IF($A99="","",IF($M99="","",IFERROR(($M99-($B99+$C99))*24,0)))</f>
        <v/>
      </c>
      <c r="O99" s="5" t="n"/>
      <c r="P99" s="5" t="n"/>
      <c r="Q99" s="2" t="n"/>
      <c r="R99" s="2" t="n"/>
      <c r="S99" s="2" t="n"/>
      <c r="T99" s="34" t="n"/>
      <c r="U99" s="7">
        <f>IF($A99="","",IF($T99="","",IFERROR(($T99-($B99+$C99))*24,"")))</f>
        <v/>
      </c>
      <c r="V99" s="35" t="n"/>
      <c r="W99" s="35" t="n"/>
      <c r="X99" s="10">
        <f>IF($A99="","",IF($M99="","",IF($N99&lt;=$AA99,"Sim","Não")))</f>
        <v/>
      </c>
      <c r="Y99" s="10">
        <f>IF($A99="","",IF(COUNTIF($G$2:$G$101,$G99)&gt;=3,"Verificar recorrência",""))</f>
        <v/>
      </c>
      <c r="Z99" s="5" t="n"/>
      <c r="AA99" s="7">
        <f>IF($A99="","",IFERROR(VLOOKUP($L99,'Cadastros'!$A$3:$B$6,2,FALSE),0))</f>
        <v/>
      </c>
    </row>
    <row r="100">
      <c r="A100" s="2" t="n"/>
      <c r="B100" s="31" t="n"/>
      <c r="C100" s="32" t="n"/>
      <c r="D100" s="5" t="n"/>
      <c r="E100" s="2" t="n"/>
      <c r="F100" s="2" t="n"/>
      <c r="G100" s="2" t="n"/>
      <c r="H100" s="2" t="n"/>
      <c r="I100" s="5" t="n"/>
      <c r="J100" s="2" t="n"/>
      <c r="K100" s="2" t="n"/>
      <c r="L100" s="2" t="n"/>
      <c r="M100" s="33" t="n"/>
      <c r="N100" s="7">
        <f>IF($A100="","",IF($M100="","",IFERROR(($M100-($B100+$C100))*24,0)))</f>
        <v/>
      </c>
      <c r="O100" s="5" t="n"/>
      <c r="P100" s="5" t="n"/>
      <c r="Q100" s="2" t="n"/>
      <c r="R100" s="2" t="n"/>
      <c r="S100" s="2" t="n"/>
      <c r="T100" s="34" t="n"/>
      <c r="U100" s="7">
        <f>IF($A100="","",IF($T100="","",IFERROR(($T100-($B100+$C100))*24,"")))</f>
        <v/>
      </c>
      <c r="V100" s="35" t="n"/>
      <c r="W100" s="35" t="n"/>
      <c r="X100" s="10">
        <f>IF($A100="","",IF($M100="","",IF($N100&lt;=$AA100,"Sim","Não")))</f>
        <v/>
      </c>
      <c r="Y100" s="10">
        <f>IF($A100="","",IF(COUNTIF($G$2:$G$101,$G100)&gt;=3,"Verificar recorrência",""))</f>
        <v/>
      </c>
      <c r="Z100" s="5" t="n"/>
      <c r="AA100" s="7">
        <f>IF($A100="","",IFERROR(VLOOKUP($L100,'Cadastros'!$A$3:$B$6,2,FALSE),0))</f>
        <v/>
      </c>
    </row>
    <row r="101">
      <c r="A101" s="2" t="n"/>
      <c r="B101" s="31" t="n"/>
      <c r="C101" s="32" t="n"/>
      <c r="D101" s="5" t="n"/>
      <c r="E101" s="2" t="n"/>
      <c r="F101" s="2" t="n"/>
      <c r="G101" s="2" t="n"/>
      <c r="H101" s="2" t="n"/>
      <c r="I101" s="5" t="n"/>
      <c r="J101" s="2" t="n"/>
      <c r="K101" s="2" t="n"/>
      <c r="L101" s="2" t="n"/>
      <c r="M101" s="33" t="n"/>
      <c r="N101" s="7">
        <f>IF($A101="","",IF($M101="","",IFERROR(($M101-($B101+$C101))*24,0)))</f>
        <v/>
      </c>
      <c r="O101" s="5" t="n"/>
      <c r="P101" s="5" t="n"/>
      <c r="Q101" s="2" t="n"/>
      <c r="R101" s="2" t="n"/>
      <c r="S101" s="2" t="n"/>
      <c r="T101" s="34" t="n"/>
      <c r="U101" s="7">
        <f>IF($A101="","",IF($T101="","",IFERROR(($T101-($B101+$C101))*24,"")))</f>
        <v/>
      </c>
      <c r="V101" s="35" t="n"/>
      <c r="W101" s="35" t="n"/>
      <c r="X101" s="10">
        <f>IF($A101="","",IF($M101="","",IF($N101&lt;=$AA101,"Sim","Não")))</f>
        <v/>
      </c>
      <c r="Y101" s="10">
        <f>IF($A101="","",IF(COUNTIF($G$2:$G$101,$G101)&gt;=3,"Verificar recorrência",""))</f>
        <v/>
      </c>
      <c r="Z101" s="5" t="n"/>
      <c r="AA101" s="7">
        <f>IF($A101="","",IFERROR(VLOOKUP($L101,'Cadastros'!$A$3:$B$6,2,FALSE),0))</f>
        <v/>
      </c>
    </row>
  </sheetData>
  <autoFilter ref="A1:AA101"/>
  <conditionalFormatting sqref="L2:L101">
    <cfRule type="expression" priority="1" dxfId="0" stopIfTrue="1">
      <formula>$L2="Crítica"</formula>
    </cfRule>
  </conditionalFormatting>
  <conditionalFormatting sqref="S2:S101">
    <cfRule type="expression" priority="2" dxfId="1" stopIfTrue="1">
      <formula>$S2="Concluída"</formula>
    </cfRule>
    <cfRule type="expression" priority="3" dxfId="2" stopIfTrue="1">
      <formula>AND($S2&lt;&gt;"",$S2&lt;&gt;"Concluída")</formula>
    </cfRule>
  </conditionalFormatting>
  <conditionalFormatting sqref="X2:X101">
    <cfRule type="expression" priority="4" dxfId="1" stopIfTrue="1">
      <formula>$X2="Sim"</formula>
    </cfRule>
    <cfRule type="expression" priority="5" dxfId="2" stopIfTrue="1">
      <formula>$X2="Não"</formula>
    </cfRule>
  </conditionalFormatting>
  <conditionalFormatting sqref="Y2:Y101">
    <cfRule type="expression" priority="6" dxfId="2" stopIfTrue="1">
      <formula>$Y2="Verificar recorrência"</formula>
    </cfRule>
  </conditionalFormatting>
  <dataValidations count="4">
    <dataValidation sqref="L2:L101" showErrorMessage="1" showInputMessage="1" allowBlank="1" type="list">
      <formula1>'Cadastros'!$F$3:$F$6</formula1>
    </dataValidation>
    <dataValidation sqref="S2:S101" showErrorMessage="1" showInputMessage="1" allowBlank="1" type="list">
      <formula1>'Cadastros'!$D$3:$D$6</formula1>
    </dataValidation>
    <dataValidation sqref="R2:R101" showErrorMessage="1" showInputMessage="1" allowBlank="1" type="list">
      <formula1>'Cadastros'!$A$11:$A$14</formula1>
    </dataValidation>
    <dataValidation sqref="Q2:Q101" showErrorMessage="1" showInputMessage="1" allowBlank="1" type="list">
      <formula1>'Cadastros'!$A$19:$A$27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22C55E"/>
    <outlinePr summaryBelow="1" summaryRight="1"/>
    <pageSetUpPr fitToPage="1"/>
  </sheetPr>
  <dimension ref="A1:O51"/>
  <sheetViews>
    <sheetView showGridLines="0" zoomScale="90" zoomScaleNormal="90" workbookViewId="0">
      <selection activeCell="A1" sqref="A1"/>
    </sheetView>
  </sheetViews>
  <sheetFormatPr baseColWidth="8" defaultRowHeight="15"/>
  <cols>
    <col width="34" customWidth="1" min="1" max="1"/>
    <col width="30.08" customWidth="1" min="2" max="2"/>
    <col width="25.04" customWidth="1" min="3" max="3"/>
    <col width="27" customWidth="1" min="4" max="4"/>
    <col width="34" customWidth="1" min="5" max="5"/>
    <col width="30.08" customWidth="1" min="6" max="6"/>
    <col width="34" customWidth="1" min="7" max="7"/>
    <col width="34" customWidth="1" min="8" max="8"/>
    <col width="20" customWidth="1" min="9" max="9"/>
    <col width="34" customWidth="1" min="10" max="10"/>
    <col width="3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 ht="30" customHeight="1">
      <c r="A1" s="45" t="inlineStr">
        <is>
          <t>Painel executivo — Elevadores travados / não descem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7" t="n"/>
    </row>
    <row r="2">
      <c r="A2" s="46" t="inlineStr">
        <is>
          <t>Acompanhe os indicadores, custos, status e recorrências registrados na aba Ocorrências.</t>
        </is>
      </c>
    </row>
    <row r="3"/>
    <row r="4">
      <c r="A4" s="47" t="inlineStr">
        <is>
          <t>Total de Ocorrências</t>
        </is>
      </c>
      <c r="B4" s="48">
        <f>COUNTA('Ocorrências'!$A$2:$A$101)</f>
        <v/>
      </c>
      <c r="D4" s="47" t="inlineStr">
        <is>
          <t>Ocorrências Críticas</t>
        </is>
      </c>
      <c r="E4" s="48">
        <f>COUNTIF('Ocorrências'!$L$2:$L$101,"Crítica")</f>
        <v/>
      </c>
      <c r="G4" s="47" t="inlineStr">
        <is>
          <t>Ocorrências Concluídas</t>
        </is>
      </c>
      <c r="H4" s="48">
        <f>COUNTIF('Ocorrências'!$S$2:$S$101,"Concluída")</f>
        <v/>
      </c>
      <c r="J4" s="47" t="inlineStr">
        <is>
          <t>% de SLA Atendido</t>
        </is>
      </c>
      <c r="K4" s="49">
        <f>IFERROR(COUNTIF('Ocorrências'!$X$2:$X$101,"Sim")/COUNTA('Ocorrências'!$A$2:$A$101),0)</f>
        <v/>
      </c>
    </row>
    <row r="5"/>
    <row r="6">
      <c r="A6" s="47" t="inlineStr">
        <is>
          <t>Custo Total Real</t>
        </is>
      </c>
      <c r="B6" s="50">
        <f>SUM('Ocorrências'!$W$2:$W$101)</f>
        <v/>
      </c>
      <c r="D6" s="47" t="inlineStr">
        <is>
          <t>Custo Médio por Ocorrência</t>
        </is>
      </c>
      <c r="E6" s="50">
        <f>IFERROR(AVERAGE('Ocorrências'!$W$2:$W$101),0)</f>
        <v/>
      </c>
      <c r="G6" s="47" t="inlineStr">
        <is>
          <t>Tempo Médio de Resposta (h)</t>
        </is>
      </c>
      <c r="H6" s="51">
        <f>IFERROR(AVERAGE('Ocorrências'!$N$2:$N$101),0)</f>
        <v/>
      </c>
      <c r="J6" s="47" t="inlineStr">
        <is>
          <t>Ocorrências em Aberto</t>
        </is>
      </c>
      <c r="K6" s="48">
        <f>COUNTIF('Ocorrências'!$S$2:$S$101,"Aberta")+COUNTIF('Ocorrências'!$S$2:$S$101,"Em Atendimento")+COUNTIF('Ocorrências'!$S$2:$S$101,"Aguardando Peça")</f>
        <v/>
      </c>
    </row>
    <row r="7"/>
    <row r="8"/>
    <row r="9"/>
    <row r="10">
      <c r="A10" s="52" t="inlineStr">
        <is>
          <t>Status</t>
        </is>
      </c>
      <c r="B10" s="52" t="inlineStr">
        <is>
          <t>Quantidade</t>
        </is>
      </c>
      <c r="C10" s="52" t="inlineStr">
        <is>
          <t>% do Total</t>
        </is>
      </c>
      <c r="E10" s="52" t="inlineStr">
        <is>
          <t>Fabricante</t>
        </is>
      </c>
      <c r="F10" s="52" t="inlineStr">
        <is>
          <t>Ocorrências</t>
        </is>
      </c>
      <c r="G10" s="52" t="inlineStr">
        <is>
          <t>Custo Real Total</t>
        </is>
      </c>
      <c r="I10" s="52" t="inlineStr">
        <is>
          <t>Cidade</t>
        </is>
      </c>
      <c r="J10" s="52" t="inlineStr">
        <is>
          <t>Custo Real Total</t>
        </is>
      </c>
    </row>
    <row r="11">
      <c r="A11" s="53" t="inlineStr">
        <is>
          <t>Aberta</t>
        </is>
      </c>
      <c r="B11" s="53">
        <f>COUNTIF('Ocorrências'!$S$2:$S$101,A11)</f>
        <v/>
      </c>
      <c r="C11" s="54">
        <f>IFERROR(B11/SUM($B$11:$B$14),0)</f>
        <v/>
      </c>
      <c r="E11" s="53" t="inlineStr">
        <is>
          <t>Otis</t>
        </is>
      </c>
      <c r="F11" s="53">
        <f>COUNTIF('Ocorrências'!$H$2:$H$101,E11)</f>
        <v/>
      </c>
      <c r="G11" s="55">
        <f>SUMIF('Ocorrências'!$H$2:$H$101,E11,'Ocorrências'!$W$2:$W$101)</f>
        <v/>
      </c>
      <c r="I11" s="53" t="inlineStr">
        <is>
          <t>São Paulo</t>
        </is>
      </c>
      <c r="J11" s="55">
        <f>SUMIF('Ocorrências'!$E$2:$E$101,I11,'Ocorrências'!$W$2:$W$101)</f>
        <v/>
      </c>
    </row>
    <row r="12">
      <c r="A12" s="56" t="inlineStr">
        <is>
          <t>Em Atendimento</t>
        </is>
      </c>
      <c r="B12" s="56">
        <f>COUNTIF('Ocorrências'!$S$2:$S$101,A12)</f>
        <v/>
      </c>
      <c r="C12" s="57">
        <f>IFERROR(B12/SUM($B$11:$B$14),0)</f>
        <v/>
      </c>
      <c r="E12" s="56" t="inlineStr">
        <is>
          <t>Atlas Schindler</t>
        </is>
      </c>
      <c r="F12" s="56">
        <f>COUNTIF('Ocorrências'!$H$2:$H$101,E12)</f>
        <v/>
      </c>
      <c r="G12" s="58">
        <f>SUMIF('Ocorrências'!$H$2:$H$101,E12,'Ocorrências'!$W$2:$W$101)</f>
        <v/>
      </c>
      <c r="I12" s="56" t="inlineStr">
        <is>
          <t>Rio de Janeiro</t>
        </is>
      </c>
      <c r="J12" s="58">
        <f>SUMIF('Ocorrências'!$E$2:$E$101,I12,'Ocorrências'!$W$2:$W$101)</f>
        <v/>
      </c>
    </row>
    <row r="13">
      <c r="A13" s="53" t="inlineStr">
        <is>
          <t>Aguardando Peça</t>
        </is>
      </c>
      <c r="B13" s="53">
        <f>COUNTIF('Ocorrências'!$S$2:$S$101,A13)</f>
        <v/>
      </c>
      <c r="C13" s="54">
        <f>IFERROR(B13/SUM($B$11:$B$14),0)</f>
        <v/>
      </c>
      <c r="E13" s="53" t="inlineStr">
        <is>
          <t>TK Elevator</t>
        </is>
      </c>
      <c r="F13" s="53">
        <f>COUNTIF('Ocorrências'!$H$2:$H$101,E13)</f>
        <v/>
      </c>
      <c r="G13" s="55">
        <f>SUMIF('Ocorrências'!$H$2:$H$101,E13,'Ocorrências'!$W$2:$W$101)</f>
        <v/>
      </c>
      <c r="I13" s="53" t="inlineStr">
        <is>
          <t>Belo Horizonte</t>
        </is>
      </c>
      <c r="J13" s="55">
        <f>SUMIF('Ocorrências'!$E$2:$E$101,I13,'Ocorrências'!$W$2:$W$101)</f>
        <v/>
      </c>
    </row>
    <row r="14">
      <c r="A14" s="56" t="inlineStr">
        <is>
          <t>Concluída</t>
        </is>
      </c>
      <c r="B14" s="56">
        <f>COUNTIF('Ocorrências'!$S$2:$S$101,A14)</f>
        <v/>
      </c>
      <c r="C14" s="57">
        <f>IFERROR(B14/SUM($B$11:$B$14),0)</f>
        <v/>
      </c>
      <c r="E14" s="56" t="inlineStr">
        <is>
          <t>Hyundai Elevator</t>
        </is>
      </c>
      <c r="F14" s="56">
        <f>COUNTIF('Ocorrências'!$H$2:$H$101,E14)</f>
        <v/>
      </c>
      <c r="G14" s="58">
        <f>SUMIF('Ocorrências'!$H$2:$H$101,E14,'Ocorrências'!$W$2:$W$101)</f>
        <v/>
      </c>
      <c r="I14" s="56" t="inlineStr">
        <is>
          <t>Curitiba</t>
        </is>
      </c>
      <c r="J14" s="58">
        <f>SUMIF('Ocorrências'!$E$2:$E$101,I14,'Ocorrências'!$W$2:$W$101)</f>
        <v/>
      </c>
    </row>
    <row r="15">
      <c r="I15" s="53" t="inlineStr">
        <is>
          <t>Porto Alegre</t>
        </is>
      </c>
      <c r="J15" s="55">
        <f>SUMIF('Ocorrências'!$E$2:$E$101,I15,'Ocorrências'!$W$2:$W$101)</f>
        <v/>
      </c>
    </row>
    <row r="16">
      <c r="I16" s="56" t="inlineStr">
        <is>
          <t>Salvador</t>
        </is>
      </c>
      <c r="J16" s="58">
        <f>SUMIF('Ocorrências'!$E$2:$E$101,I16,'Ocorrências'!$W$2:$W$101)</f>
        <v/>
      </c>
    </row>
    <row r="17">
      <c r="I17" s="53" t="inlineStr">
        <is>
          <t>Recife</t>
        </is>
      </c>
      <c r="J17" s="55">
        <f>SUMIF('Ocorrências'!$E$2:$E$101,I17,'Ocorrências'!$W$2:$W$101)</f>
        <v/>
      </c>
    </row>
    <row r="18">
      <c r="I18" s="56" t="inlineStr">
        <is>
          <t>Fortaleza</t>
        </is>
      </c>
      <c r="J18" s="58">
        <f>SUMIF('Ocorrências'!$E$2:$E$101,I18,'Ocorrências'!$W$2:$W$101)</f>
        <v/>
      </c>
    </row>
    <row r="19">
      <c r="I19" s="53" t="inlineStr">
        <is>
          <t>Brasília</t>
        </is>
      </c>
      <c r="J19" s="55">
        <f>SUMIF('Ocorrências'!$E$2:$E$101,I19,'Ocorrências'!$W$2:$W$101)</f>
        <v/>
      </c>
    </row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</sheetData>
  <mergeCells count="1">
    <mergeCell ref="A1:K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4B8A6"/>
    <outlinePr summaryBelow="1" summaryRight="1"/>
    <pageSetUpPr fitToPage="1"/>
  </sheetPr>
  <dimension ref="A1:F27"/>
  <sheetViews>
    <sheetView showGridLines="0" zoomScale="85" zoomScaleNormal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21" customWidth="1" min="2" max="2"/>
    <col width="18" customWidth="1" min="3" max="3"/>
    <col width="31" customWidth="1" min="4" max="4"/>
    <col width="29" customWidth="1" min="5" max="5"/>
    <col width="20" customWidth="1" min="6" max="6"/>
  </cols>
  <sheetData>
    <row r="1" ht="30" customHeight="1">
      <c r="A1" s="11" t="inlineStr">
        <is>
          <t>Cadastros de apoio — listas, SLA e equipe técnica</t>
        </is>
      </c>
      <c r="B1" s="36" t="n"/>
      <c r="C1" s="36" t="n"/>
      <c r="D1" s="36" t="n"/>
      <c r="E1" s="36" t="n"/>
      <c r="F1" s="37" t="n"/>
    </row>
    <row r="2" ht="32" customHeight="1">
      <c r="A2" s="59" t="inlineStr">
        <is>
          <t>Tabela de SLA — classificação</t>
        </is>
      </c>
      <c r="B2" s="59" t="inlineStr">
        <is>
          <t>Prazo máximo (h)</t>
        </is>
      </c>
      <c r="C2" s="60" t="n"/>
      <c r="D2" s="59" t="inlineStr">
        <is>
          <t>Status permitidos</t>
        </is>
      </c>
      <c r="E2" s="60" t="n"/>
      <c r="F2" s="59" t="inlineStr">
        <is>
          <t>Classificações</t>
        </is>
      </c>
    </row>
    <row r="3">
      <c r="A3" s="2" t="inlineStr">
        <is>
          <t>Crítica</t>
        </is>
      </c>
      <c r="B3" s="24" t="n">
        <v>1</v>
      </c>
      <c r="D3" s="2" t="inlineStr">
        <is>
          <t>Aberta</t>
        </is>
      </c>
      <c r="F3" s="2" t="inlineStr">
        <is>
          <t>Crítica</t>
        </is>
      </c>
    </row>
    <row r="4">
      <c r="A4" s="2" t="inlineStr">
        <is>
          <t>Alta</t>
        </is>
      </c>
      <c r="B4" s="24" t="n">
        <v>1</v>
      </c>
      <c r="D4" s="2" t="inlineStr">
        <is>
          <t>Em Atendimento</t>
        </is>
      </c>
      <c r="F4" s="2" t="inlineStr">
        <is>
          <t>Alta</t>
        </is>
      </c>
    </row>
    <row r="5">
      <c r="A5" s="2" t="inlineStr">
        <is>
          <t>Média</t>
        </is>
      </c>
      <c r="B5" s="24" t="n">
        <v>4</v>
      </c>
      <c r="D5" s="2" t="inlineStr">
        <is>
          <t>Aguardando Peça</t>
        </is>
      </c>
      <c r="F5" s="2" t="inlineStr">
        <is>
          <t>Média</t>
        </is>
      </c>
    </row>
    <row r="6">
      <c r="A6" s="2" t="inlineStr">
        <is>
          <t>Baixa</t>
        </is>
      </c>
      <c r="B6" s="24" t="n">
        <v>4</v>
      </c>
      <c r="D6" s="2" t="inlineStr">
        <is>
          <t>Concluída</t>
        </is>
      </c>
      <c r="F6" s="2" t="inlineStr">
        <is>
          <t>Baixa</t>
        </is>
      </c>
    </row>
    <row r="7"/>
    <row r="8"/>
    <row r="9">
      <c r="A9" s="25" t="inlineStr">
        <is>
          <t>Empresas de manutenção</t>
        </is>
      </c>
      <c r="B9" s="26" t="n"/>
      <c r="C9" s="26" t="n"/>
      <c r="D9" s="26" t="n"/>
      <c r="E9" s="26" t="n"/>
    </row>
    <row r="10">
      <c r="A10" s="1" t="inlineStr">
        <is>
          <t>Empresa</t>
        </is>
      </c>
      <c r="B10" s="1" t="inlineStr">
        <is>
          <t>CNPJ</t>
        </is>
      </c>
      <c r="C10" s="1" t="inlineStr">
        <is>
          <t>Telefone</t>
        </is>
      </c>
      <c r="D10" s="1" t="inlineStr">
        <is>
          <t>E-mail</t>
        </is>
      </c>
      <c r="E10" s="1" t="inlineStr">
        <is>
          <t>Responsável técnico</t>
        </is>
      </c>
    </row>
    <row r="11">
      <c r="A11" s="5" t="inlineStr">
        <is>
          <t>Elevatec Serviços</t>
        </is>
      </c>
      <c r="B11" s="5" t="inlineStr">
        <is>
          <t>11.222.333/0001-44</t>
        </is>
      </c>
      <c r="C11" s="5" t="inlineStr">
        <is>
          <t>(11) 4000-1100</t>
        </is>
      </c>
      <c r="D11" s="5" t="inlineStr">
        <is>
          <t>atendimento@elevatec.com.br</t>
        </is>
      </c>
      <c r="E11" s="5" t="inlineStr">
        <is>
          <t>João Silva</t>
        </is>
      </c>
    </row>
    <row r="12">
      <c r="A12" s="5" t="inlineStr">
        <is>
          <t>Manutencenter Predial</t>
        </is>
      </c>
      <c r="B12" s="5" t="inlineStr">
        <is>
          <t>22.333.444/0001-55</t>
        </is>
      </c>
      <c r="C12" s="5" t="inlineStr">
        <is>
          <t>(21) 4000-2200</t>
        </is>
      </c>
      <c r="D12" s="5" t="inlineStr">
        <is>
          <t>suporte@manutencenter.com.br</t>
        </is>
      </c>
      <c r="E12" s="5" t="inlineStr">
        <is>
          <t>Maria Oliveira</t>
        </is>
      </c>
    </row>
    <row r="13">
      <c r="A13" s="5" t="inlineStr">
        <is>
          <t>TecLift Manutenção</t>
        </is>
      </c>
      <c r="B13" s="5" t="inlineStr">
        <is>
          <t>33.444.555/0001-66</t>
        </is>
      </c>
      <c r="C13" s="5" t="inlineStr">
        <is>
          <t>(31) 4000-3300</t>
        </is>
      </c>
      <c r="D13" s="5" t="inlineStr">
        <is>
          <t>operacoes@teclift.com.br</t>
        </is>
      </c>
      <c r="E13" s="5" t="inlineStr">
        <is>
          <t>Pedro Santos</t>
        </is>
      </c>
    </row>
    <row r="14">
      <c r="A14" s="5" t="inlineStr">
        <is>
          <t>Altura Assistência</t>
        </is>
      </c>
      <c r="B14" s="5" t="inlineStr">
        <is>
          <t>44.555.666/0001-77</t>
        </is>
      </c>
      <c r="C14" s="5" t="inlineStr">
        <is>
          <t>(41) 4000-4400</t>
        </is>
      </c>
      <c r="D14" s="5" t="inlineStr">
        <is>
          <t>plantao@alturaassistencia.com.br</t>
        </is>
      </c>
      <c r="E14" s="5" t="inlineStr">
        <is>
          <t>Ana Souza</t>
        </is>
      </c>
    </row>
    <row r="15"/>
    <row r="16"/>
    <row r="17">
      <c r="A17" s="25" t="inlineStr">
        <is>
          <t>Técnicos disponíveis</t>
        </is>
      </c>
      <c r="B17" s="26" t="n"/>
      <c r="C17" s="26" t="n"/>
      <c r="D17" s="26" t="n"/>
    </row>
    <row r="18">
      <c r="A18" s="1" t="inlineStr">
        <is>
          <t>Técnico</t>
        </is>
      </c>
      <c r="B18" s="1" t="inlineStr">
        <is>
          <t>Empresa vinculada</t>
        </is>
      </c>
      <c r="C18" s="1" t="inlineStr">
        <is>
          <t>Telefone</t>
        </is>
      </c>
      <c r="D18" s="1" t="inlineStr">
        <is>
          <t>Especialidade</t>
        </is>
      </c>
    </row>
    <row r="19">
      <c r="A19" s="5" t="inlineStr">
        <is>
          <t>João Silva</t>
        </is>
      </c>
      <c r="B19" s="5" t="inlineStr">
        <is>
          <t>Elevatec Serviços</t>
        </is>
      </c>
      <c r="C19" s="5" t="inlineStr">
        <is>
          <t>(11) 98888-1101</t>
        </is>
      </c>
      <c r="D19" s="5" t="inlineStr">
        <is>
          <t>Sensores e nivelamento</t>
        </is>
      </c>
    </row>
    <row r="20">
      <c r="A20" s="5" t="inlineStr">
        <is>
          <t>Maria Oliveira</t>
        </is>
      </c>
      <c r="B20" s="5" t="inlineStr">
        <is>
          <t>Manutencenter Predial</t>
        </is>
      </c>
      <c r="C20" s="5" t="inlineStr">
        <is>
          <t>(21) 98888-2202</t>
        </is>
      </c>
      <c r="D20" s="5" t="inlineStr">
        <is>
          <t>Freios e segurança</t>
        </is>
      </c>
    </row>
    <row r="21">
      <c r="A21" s="5" t="inlineStr">
        <is>
          <t>Pedro Santos</t>
        </is>
      </c>
      <c r="B21" s="5" t="inlineStr">
        <is>
          <t>TecLift Manutenção</t>
        </is>
      </c>
      <c r="C21" s="5" t="inlineStr">
        <is>
          <t>(31) 98888-3303</t>
        </is>
      </c>
      <c r="D21" s="5" t="inlineStr">
        <is>
          <t>Inversores e comando</t>
        </is>
      </c>
    </row>
    <row r="22">
      <c r="A22" s="5" t="inlineStr">
        <is>
          <t>Ana Souza</t>
        </is>
      </c>
      <c r="B22" s="5" t="inlineStr">
        <is>
          <t>Altura Assistência</t>
        </is>
      </c>
      <c r="C22" s="5" t="inlineStr">
        <is>
          <t>(41) 98888-4404</t>
        </is>
      </c>
      <c r="D22" s="5" t="inlineStr">
        <is>
          <t>Portas e botoeiras</t>
        </is>
      </c>
    </row>
    <row r="23">
      <c r="A23" s="5" t="inlineStr">
        <is>
          <t>Carlos Pereira</t>
        </is>
      </c>
      <c r="B23" s="5" t="inlineStr">
        <is>
          <t>Manutencenter Predial</t>
        </is>
      </c>
      <c r="C23" s="5" t="inlineStr">
        <is>
          <t>(51) 98888-5505</t>
        </is>
      </c>
      <c r="D23" s="5" t="inlineStr">
        <is>
          <t>Energia e nobreak</t>
        </is>
      </c>
    </row>
    <row r="24">
      <c r="A24" s="5" t="inlineStr">
        <is>
          <t>Juliana Costa</t>
        </is>
      </c>
      <c r="B24" s="5" t="inlineStr">
        <is>
          <t>TecLift Manutenção</t>
        </is>
      </c>
      <c r="C24" s="5" t="inlineStr">
        <is>
          <t>(71) 98888-6606</t>
        </is>
      </c>
      <c r="D24" s="5" t="inlineStr">
        <is>
          <t>Placas eletrônicas</t>
        </is>
      </c>
    </row>
    <row r="25">
      <c r="A25" s="5" t="inlineStr">
        <is>
          <t>Rafael Almeida</t>
        </is>
      </c>
      <c r="B25" s="5" t="inlineStr">
        <is>
          <t>Elevatec Serviços</t>
        </is>
      </c>
      <c r="C25" s="5" t="inlineStr">
        <is>
          <t>(81) 98888-7707</t>
        </is>
      </c>
      <c r="D25" s="5" t="inlineStr">
        <is>
          <t>Inspeção e resgate</t>
        </is>
      </c>
    </row>
    <row r="26">
      <c r="A26" s="5" t="inlineStr">
        <is>
          <t>Camila Ferreira</t>
        </is>
      </c>
      <c r="B26" s="5" t="inlineStr">
        <is>
          <t>Manutencenter Predial</t>
        </is>
      </c>
      <c r="C26" s="5" t="inlineStr">
        <is>
          <t>(85) 98888-8808</t>
        </is>
      </c>
      <c r="D26" s="5" t="inlineStr">
        <is>
          <t>Botoeiras e portas</t>
        </is>
      </c>
    </row>
    <row r="27">
      <c r="A27" s="5" t="inlineStr">
        <is>
          <t>Lucas Rodrigues</t>
        </is>
      </c>
      <c r="B27" s="5" t="inlineStr">
        <is>
          <t>TecLift Manutenção</t>
        </is>
      </c>
      <c r="C27" s="5" t="inlineStr">
        <is>
          <t>(61) 98888-9909</t>
        </is>
      </c>
      <c r="D27" s="5" t="inlineStr">
        <is>
          <t>Encoder e calibração</t>
        </is>
      </c>
    </row>
  </sheetData>
  <mergeCells count="1">
    <mergeCell ref="A1:F1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22C55E"/>
    <outlinePr summaryBelow="1" summaryRight="1"/>
    <pageSetUpPr fitToPage="1"/>
  </sheetPr>
  <dimension ref="A1:F11"/>
  <sheetViews>
    <sheetView showGridLines="0" zoomScale="85" zoomScaleNormal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5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32" customHeight="1">
      <c r="A1" s="61" t="inlineStr">
        <is>
          <t>Guia rápido para controlar ocorrências de elevador</t>
        </is>
      </c>
      <c r="B1" s="62" t="n"/>
      <c r="C1" s="36" t="n"/>
      <c r="D1" s="36" t="n"/>
      <c r="E1" s="36" t="n"/>
      <c r="F1" s="37" t="n"/>
    </row>
    <row r="2"/>
    <row r="3">
      <c r="A3" s="17" t="inlineStr">
        <is>
          <t>Vamos começar</t>
        </is>
      </c>
      <c r="B3" s="17" t="inlineStr">
        <is>
          <t>Como usar este controle</t>
        </is>
      </c>
    </row>
    <row r="4" ht="42" customHeight="1">
      <c r="A4" s="27" t="inlineStr">
        <is>
          <t>1. Confira os cadastros</t>
        </is>
      </c>
      <c r="B4" s="28" t="inlineStr">
        <is>
          <t>Na aba Cadastros, revise empresas, técnicos, status e prazos de SLA antes de registrar novas ocorrências.</t>
        </is>
      </c>
    </row>
    <row r="5" ht="42" customHeight="1">
      <c r="A5" s="29" t="inlineStr">
        <is>
          <t>2. Registre a ocorrência</t>
        </is>
      </c>
      <c r="B5" s="30" t="inlineStr">
        <is>
          <t>Na aba Ocorrências, preencha os campos amarelos. Informe abertura, elevador, sintoma, classificação, responsável e custos.</t>
        </is>
      </c>
    </row>
    <row r="6" ht="42" customHeight="1">
      <c r="A6" s="27" t="inlineStr">
        <is>
          <t>3. Acompanhe os cálculos</t>
        </is>
      </c>
      <c r="B6" s="28" t="inlineStr">
        <is>
          <t>As células verde-claras calculam tempo de resposta, tempo de solução, SLA e alerta de recorrência automaticamente.</t>
        </is>
      </c>
    </row>
    <row r="7" ht="42" customHeight="1">
      <c r="A7" s="29" t="inlineStr">
        <is>
          <t>4. Atualize o status</t>
        </is>
      </c>
      <c r="B7" s="30" t="inlineStr">
        <is>
          <t>Use os menus de seleção para manter o status como Aberta, Em Atendimento, Aguardando Peça ou Concluída.</t>
        </is>
      </c>
    </row>
    <row r="8" ht="42" customHeight="1">
      <c r="A8" s="27" t="inlineStr">
        <is>
          <t>5. Analise o painel</t>
        </is>
      </c>
      <c r="B8" s="28" t="inlineStr">
        <is>
          <t>Na aba Dashboard, acompanhe volumes, custos, desempenho de SLA e gráficos por status, fabricante e cidade.</t>
        </is>
      </c>
    </row>
    <row r="9" ht="42" customHeight="1">
      <c r="A9" s="29" t="inlineStr">
        <is>
          <t>Atenção à recorrência</t>
        </is>
      </c>
      <c r="B9" s="30" t="inlineStr">
        <is>
          <t>Quando o mesmo elevador tiver três ou mais registros, o alerta em vermelho sinaliza que vale investigar a causa recorrente.</t>
        </is>
      </c>
    </row>
    <row r="10" ht="42" customHeight="1">
      <c r="A10" s="27" t="inlineStr">
        <is>
          <t>Capacidade da planilha</t>
        </is>
      </c>
      <c r="B10" s="28" t="inlineStr">
        <is>
          <t>A aba Ocorrências já está preparada para receber pelo menos 100 registros, mantendo fórmulas e validações em todas as linhas.</t>
        </is>
      </c>
    </row>
    <row r="11" ht="42" customHeight="1">
      <c r="A11" s="29" t="inlineStr">
        <is>
          <t>Dica de preenchimento</t>
        </is>
      </c>
      <c r="B11" s="30" t="inlineStr">
        <is>
          <t>Registre a data e hora de atendimento assim que a equipe chegar. Isso torna a medição do SLA mais confiável.</t>
        </is>
      </c>
    </row>
  </sheetData>
  <mergeCells count="1">
    <mergeCell ref="A1:F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2026-09-07T07:23:05Z</dcterms:created>
  <dcterms:modified xmlns:dcterms="http://purl.org/dc/terms/" xmlns:xsi="http://www.w3.org/2001/XMLSchema-instance" xsi:type="dcterms:W3CDTF">2026-09-07T07:23:05Z</dcterms:modified>
</cp:coreProperties>
</file>